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7800"/>
  </bookViews>
  <sheets>
    <sheet name="Лист1" sheetId="1" r:id="rId1"/>
    <sheet name="Лист2" sheetId="2" r:id="rId2"/>
    <sheet name="Лист3" sheetId="3" r:id="rId3"/>
    <sheet name="Лист4" sheetId="4" r:id="rId4"/>
  </sheets>
  <calcPr calcId="124519"/>
</workbook>
</file>

<file path=xl/calcChain.xml><?xml version="1.0" encoding="utf-8"?>
<calcChain xmlns="http://schemas.openxmlformats.org/spreadsheetml/2006/main">
  <c r="K63" i="1"/>
  <c r="D63"/>
  <c r="D56"/>
  <c r="F34"/>
  <c r="I34"/>
  <c r="V19"/>
  <c r="U19"/>
  <c r="T19"/>
  <c r="W15" s="1"/>
  <c r="E28"/>
  <c r="D28"/>
  <c r="C28"/>
  <c r="V18"/>
  <c r="U18"/>
  <c r="T18"/>
  <c r="E25"/>
  <c r="D25"/>
  <c r="C25"/>
  <c r="S15" l="1"/>
  <c r="U15"/>
  <c r="V15" s="1"/>
  <c r="S48"/>
  <c r="L48"/>
  <c r="L56"/>
  <c r="K56" s="1"/>
  <c r="C56"/>
  <c r="B56"/>
  <c r="A56"/>
  <c r="K48"/>
  <c r="R48"/>
  <c r="Q48"/>
  <c r="P48"/>
  <c r="J48"/>
  <c r="I48"/>
  <c r="Q52"/>
  <c r="J60"/>
  <c r="E49"/>
  <c r="E46"/>
  <c r="C46"/>
  <c r="C49" s="1"/>
  <c r="A46"/>
  <c r="A49" s="1"/>
  <c r="H42"/>
  <c r="G42"/>
  <c r="E42"/>
  <c r="D42"/>
  <c r="B42"/>
  <c r="A42"/>
  <c r="B43" s="1"/>
  <c r="I38"/>
  <c r="J38"/>
  <c r="H38"/>
  <c r="X15"/>
  <c r="T15"/>
  <c r="E43" l="1"/>
  <c r="H43"/>
  <c r="G49"/>
  <c r="G46"/>
  <c r="Y15"/>
  <c r="Z15" s="1"/>
  <c r="Z16" s="1"/>
  <c r="Z17" s="1"/>
  <c r="J56"/>
  <c r="I56"/>
  <c r="Q36"/>
  <c r="R36" s="1"/>
  <c r="K21" l="1"/>
  <c r="L21"/>
  <c r="J21"/>
  <c r="L22" s="1"/>
  <c r="L23" s="1"/>
  <c r="D30" l="1"/>
  <c r="J31"/>
  <c r="I31"/>
  <c r="H31"/>
  <c r="E31"/>
  <c r="D31"/>
  <c r="C31"/>
  <c r="J25"/>
  <c r="J24"/>
  <c r="D38"/>
  <c r="D39" s="1"/>
  <c r="B63" s="1"/>
  <c r="J10"/>
  <c r="E30"/>
  <c r="C30"/>
  <c r="E29"/>
  <c r="D29"/>
  <c r="C29"/>
  <c r="E27"/>
  <c r="D27"/>
  <c r="C27"/>
  <c r="E26"/>
  <c r="C26"/>
  <c r="E35"/>
  <c r="H35"/>
  <c r="D65" l="1"/>
  <c r="M36"/>
  <c r="N36" s="1"/>
  <c r="O36"/>
  <c r="P36" s="1"/>
  <c r="S36" s="1"/>
  <c r="D26"/>
  <c r="Q29"/>
  <c r="R29" s="1"/>
  <c r="O29"/>
  <c r="P29" s="1"/>
  <c r="H26"/>
  <c r="G26"/>
  <c r="G27" s="1"/>
  <c r="F26"/>
  <c r="F27" s="1"/>
  <c r="P18"/>
  <c r="P17"/>
  <c r="P15"/>
  <c r="P14"/>
  <c r="N15"/>
  <c r="N14"/>
  <c r="J14"/>
  <c r="J13"/>
  <c r="J11"/>
  <c r="H11"/>
  <c r="H10"/>
  <c r="D14"/>
  <c r="D13"/>
  <c r="B10"/>
  <c r="D10"/>
  <c r="D11"/>
  <c r="B11"/>
  <c r="B65" l="1"/>
  <c r="T36"/>
  <c r="T37" s="1"/>
  <c r="T38" s="1"/>
  <c r="K1"/>
  <c r="L1" s="1"/>
  <c r="S29"/>
  <c r="M29"/>
  <c r="N29" s="1"/>
  <c r="H27"/>
  <c r="K25"/>
  <c r="V9"/>
  <c r="W9" s="1"/>
  <c r="V5"/>
  <c r="W5" s="1"/>
  <c r="R9"/>
  <c r="S9" s="1"/>
  <c r="T9"/>
  <c r="U9" s="1"/>
  <c r="M1"/>
  <c r="N1" s="1"/>
  <c r="T5"/>
  <c r="U5" s="1"/>
  <c r="O1"/>
  <c r="P1" s="1"/>
  <c r="R5"/>
  <c r="S5" s="1"/>
  <c r="M18"/>
  <c r="M21" s="1"/>
  <c r="B23"/>
  <c r="A14"/>
  <c r="B17" s="1"/>
  <c r="B18" s="1"/>
  <c r="B22"/>
  <c r="A22"/>
  <c r="K24" s="1"/>
  <c r="C22"/>
  <c r="C23"/>
  <c r="A23"/>
  <c r="O21"/>
  <c r="G14"/>
  <c r="I17" s="1"/>
  <c r="M25" l="1"/>
  <c r="T29"/>
  <c r="D22"/>
  <c r="E22" s="1"/>
  <c r="D17"/>
  <c r="D18" s="1"/>
  <c r="P21"/>
  <c r="X9"/>
  <c r="Y9" s="1"/>
  <c r="Y10" s="1"/>
  <c r="Y11" s="1"/>
  <c r="N21"/>
  <c r="X5"/>
  <c r="Y5" s="1"/>
  <c r="Y6" s="1"/>
  <c r="Y7" s="1"/>
  <c r="C17"/>
  <c r="C18" s="1"/>
  <c r="Q1"/>
  <c r="R1" s="1"/>
  <c r="R2" s="1"/>
  <c r="R3" s="1"/>
  <c r="A17"/>
  <c r="A18" s="1"/>
  <c r="H17"/>
  <c r="G17"/>
  <c r="J17"/>
  <c r="T30" l="1"/>
  <c r="T31" s="1"/>
  <c r="Y13"/>
</calcChain>
</file>

<file path=xl/sharedStrings.xml><?xml version="1.0" encoding="utf-8"?>
<sst xmlns="http://schemas.openxmlformats.org/spreadsheetml/2006/main" count="206" uniqueCount="105">
  <si>
    <t>Угол между двумя прямыми в пространстве</t>
  </si>
  <si>
    <t>Координаты точки А</t>
  </si>
  <si>
    <t>Координаты точки В</t>
  </si>
  <si>
    <r>
      <rPr>
        <sz val="18"/>
        <color theme="1"/>
        <rFont val="Calibri"/>
        <family val="2"/>
        <charset val="204"/>
        <scheme val="minor"/>
      </rPr>
      <t>a</t>
    </r>
    <r>
      <rPr>
        <sz val="14"/>
        <color theme="1"/>
        <rFont val="Calibri"/>
        <family val="2"/>
        <charset val="204"/>
        <scheme val="minor"/>
      </rPr>
      <t>x</t>
    </r>
  </si>
  <si>
    <r>
      <rPr>
        <sz val="18"/>
        <color theme="1"/>
        <rFont val="Calibri"/>
        <family val="2"/>
        <charset val="204"/>
        <scheme val="minor"/>
      </rPr>
      <t>a</t>
    </r>
    <r>
      <rPr>
        <sz val="12"/>
        <color theme="1"/>
        <rFont val="Calibri"/>
        <family val="2"/>
        <charset val="204"/>
        <scheme val="minor"/>
      </rPr>
      <t>y</t>
    </r>
  </si>
  <si>
    <r>
      <rPr>
        <sz val="18"/>
        <color theme="1"/>
        <rFont val="Calibri"/>
        <family val="2"/>
        <charset val="204"/>
        <scheme val="minor"/>
      </rPr>
      <t>a</t>
    </r>
    <r>
      <rPr>
        <sz val="12"/>
        <color theme="1"/>
        <rFont val="Calibri"/>
        <family val="2"/>
        <charset val="204"/>
        <scheme val="minor"/>
      </rPr>
      <t>z</t>
    </r>
  </si>
  <si>
    <r>
      <rPr>
        <sz val="18"/>
        <color theme="1"/>
        <rFont val="Calibri"/>
        <family val="2"/>
        <charset val="204"/>
        <scheme val="minor"/>
      </rPr>
      <t>b</t>
    </r>
    <r>
      <rPr>
        <sz val="12"/>
        <color theme="1"/>
        <rFont val="Calibri"/>
        <family val="2"/>
        <charset val="204"/>
        <scheme val="minor"/>
      </rPr>
      <t>x</t>
    </r>
  </si>
  <si>
    <r>
      <rPr>
        <sz val="18"/>
        <color theme="1"/>
        <rFont val="Calibri"/>
        <family val="2"/>
        <charset val="204"/>
        <scheme val="minor"/>
      </rPr>
      <t>b</t>
    </r>
    <r>
      <rPr>
        <sz val="12"/>
        <color theme="1"/>
        <rFont val="Calibri"/>
        <family val="2"/>
        <charset val="204"/>
        <scheme val="minor"/>
      </rPr>
      <t>y</t>
    </r>
  </si>
  <si>
    <r>
      <rPr>
        <sz val="18"/>
        <color theme="1"/>
        <rFont val="Calibri"/>
        <family val="2"/>
        <charset val="204"/>
        <scheme val="minor"/>
      </rPr>
      <t>b</t>
    </r>
    <r>
      <rPr>
        <sz val="12"/>
        <color theme="1"/>
        <rFont val="Calibri"/>
        <family val="2"/>
        <charset val="204"/>
        <scheme val="minor"/>
      </rPr>
      <t>z</t>
    </r>
  </si>
  <si>
    <t>Уравнение прямой АВ</t>
  </si>
  <si>
    <t>Уравнение прямой ВС</t>
  </si>
  <si>
    <t>Уравнение прямой АС</t>
  </si>
  <si>
    <t>x</t>
  </si>
  <si>
    <t>y</t>
  </si>
  <si>
    <t>z</t>
  </si>
  <si>
    <t>c</t>
  </si>
  <si>
    <t>Общ.Знам</t>
  </si>
  <si>
    <t>= 0</t>
  </si>
  <si>
    <t>Расстояние между точками.</t>
  </si>
  <si>
    <t>АВ</t>
  </si>
  <si>
    <t>ВС</t>
  </si>
  <si>
    <t>АС</t>
  </si>
  <si>
    <t>Координаты точки С</t>
  </si>
  <si>
    <t>квадраты</t>
  </si>
  <si>
    <r>
      <rPr>
        <b/>
        <sz val="18"/>
        <color theme="1"/>
        <rFont val="Calibri"/>
        <family val="2"/>
        <charset val="204"/>
        <scheme val="minor"/>
      </rPr>
      <t>c</t>
    </r>
    <r>
      <rPr>
        <b/>
        <sz val="14"/>
        <color theme="1"/>
        <rFont val="Calibri"/>
        <family val="2"/>
        <charset val="204"/>
        <scheme val="minor"/>
      </rPr>
      <t>x</t>
    </r>
  </si>
  <si>
    <r>
      <rPr>
        <b/>
        <sz val="18"/>
        <color theme="1"/>
        <rFont val="Calibri"/>
        <family val="2"/>
        <charset val="204"/>
        <scheme val="minor"/>
      </rPr>
      <t>c</t>
    </r>
    <r>
      <rPr>
        <b/>
        <sz val="14"/>
        <color theme="1"/>
        <rFont val="Calibri"/>
        <family val="2"/>
        <charset val="204"/>
        <scheme val="minor"/>
      </rPr>
      <t>y</t>
    </r>
  </si>
  <si>
    <r>
      <rPr>
        <b/>
        <sz val="18"/>
        <color theme="1"/>
        <rFont val="Calibri"/>
        <family val="2"/>
        <charset val="204"/>
        <scheme val="minor"/>
      </rPr>
      <t>c</t>
    </r>
    <r>
      <rPr>
        <b/>
        <sz val="14"/>
        <color theme="1"/>
        <rFont val="Calibri"/>
        <family val="2"/>
        <charset val="204"/>
        <scheme val="minor"/>
      </rPr>
      <t>z</t>
    </r>
  </si>
  <si>
    <t xml:space="preserve">   </t>
  </si>
  <si>
    <t>акос</t>
  </si>
  <si>
    <t>рад</t>
  </si>
  <si>
    <t>град</t>
  </si>
  <si>
    <t>ВС-АС</t>
  </si>
  <si>
    <t>АВ-АС</t>
  </si>
  <si>
    <t>Σуглов</t>
  </si>
  <si>
    <t>Треугольник АВС</t>
  </si>
  <si>
    <t xml:space="preserve">   Вектор ВА</t>
  </si>
  <si>
    <t xml:space="preserve">   Вектор АВ</t>
  </si>
  <si>
    <t xml:space="preserve">   Вектор ВС</t>
  </si>
  <si>
    <t xml:space="preserve">   Вектор СВ</t>
  </si>
  <si>
    <t xml:space="preserve">   Вектор АС</t>
  </si>
  <si>
    <t xml:space="preserve">   Вектор СА</t>
  </si>
  <si>
    <t>х</t>
  </si>
  <si>
    <t>у</t>
  </si>
  <si>
    <t>Z</t>
  </si>
  <si>
    <r>
      <t>Уравнение прямой, проходящей через точки A(x</t>
    </r>
    <r>
      <rPr>
        <vertAlign val="subscript"/>
        <sz val="11"/>
        <color rgb="FF333333"/>
        <rFont val="Arial"/>
        <family val="2"/>
        <charset val="204"/>
      </rPr>
      <t>1</t>
    </r>
    <r>
      <rPr>
        <sz val="11"/>
        <color rgb="FF333333"/>
        <rFont val="Arial"/>
        <family val="2"/>
        <charset val="204"/>
      </rPr>
      <t>;y</t>
    </r>
    <r>
      <rPr>
        <vertAlign val="subscript"/>
        <sz val="11"/>
        <color rgb="FF333333"/>
        <rFont val="Arial"/>
        <family val="2"/>
        <charset val="204"/>
      </rPr>
      <t>1</t>
    </r>
    <r>
      <rPr>
        <sz val="11"/>
        <color rgb="FF333333"/>
        <rFont val="Arial"/>
        <family val="2"/>
        <charset val="204"/>
      </rPr>
      <t>) и B(x</t>
    </r>
    <r>
      <rPr>
        <vertAlign val="subscript"/>
        <sz val="11"/>
        <color rgb="FF333333"/>
        <rFont val="Arial"/>
        <family val="2"/>
        <charset val="204"/>
      </rPr>
      <t>2</t>
    </r>
    <r>
      <rPr>
        <sz val="11"/>
        <color rgb="FF333333"/>
        <rFont val="Arial"/>
        <family val="2"/>
        <charset val="204"/>
      </rPr>
      <t>;y</t>
    </r>
    <r>
      <rPr>
        <vertAlign val="subscript"/>
        <sz val="11"/>
        <color rgb="FF333333"/>
        <rFont val="Arial"/>
        <family val="2"/>
        <charset val="204"/>
      </rPr>
      <t>2</t>
    </r>
    <r>
      <rPr>
        <sz val="11"/>
        <color rgb="FF333333"/>
        <rFont val="Arial"/>
        <family val="2"/>
        <charset val="204"/>
      </rPr>
      <t>) имеет вид:</t>
    </r>
  </si>
  <si>
    <t>=</t>
  </si>
  <si>
    <t>y = kx + b</t>
  </si>
  <si>
    <t>k =</t>
  </si>
  <si>
    <t>b =</t>
  </si>
  <si>
    <t>Р</t>
  </si>
  <si>
    <t>Координаты точки Д</t>
  </si>
  <si>
    <t>Дх</t>
  </si>
  <si>
    <r>
      <rPr>
        <b/>
        <sz val="14"/>
        <color theme="1"/>
        <rFont val="Calibri"/>
        <family val="2"/>
        <charset val="204"/>
        <scheme val="minor"/>
      </rPr>
      <t>Д</t>
    </r>
    <r>
      <rPr>
        <b/>
        <sz val="12"/>
        <color theme="1"/>
        <rFont val="Calibri"/>
        <family val="2"/>
        <charset val="204"/>
        <scheme val="minor"/>
      </rPr>
      <t>y</t>
    </r>
  </si>
  <si>
    <r>
      <rPr>
        <b/>
        <sz val="14"/>
        <color theme="1"/>
        <rFont val="Calibri"/>
        <family val="2"/>
        <charset val="204"/>
        <scheme val="minor"/>
      </rPr>
      <t>Д</t>
    </r>
    <r>
      <rPr>
        <b/>
        <sz val="12"/>
        <color theme="1"/>
        <rFont val="Calibri"/>
        <family val="2"/>
        <charset val="204"/>
        <scheme val="minor"/>
      </rPr>
      <t>z</t>
    </r>
  </si>
  <si>
    <t>АД</t>
  </si>
  <si>
    <t>ВД</t>
  </si>
  <si>
    <t>СД</t>
  </si>
  <si>
    <t xml:space="preserve">   Вектор АД</t>
  </si>
  <si>
    <t xml:space="preserve">   Вектор СД</t>
  </si>
  <si>
    <t>АВ-СД</t>
  </si>
  <si>
    <t>Разность координат А и В</t>
  </si>
  <si>
    <t>АВ-СВ</t>
  </si>
  <si>
    <t xml:space="preserve">   Вектор ДВ</t>
  </si>
  <si>
    <t>СА-ДВ</t>
  </si>
  <si>
    <r>
      <t>a</t>
    </r>
    <r>
      <rPr>
        <sz val="20"/>
        <color rgb="FF000000"/>
        <rFont val="Calibri"/>
        <family val="2"/>
        <charset val="204"/>
        <scheme val="minor"/>
      </rPr>
      <t> × </t>
    </r>
    <r>
      <rPr>
        <sz val="20"/>
        <color rgb="FF000000"/>
        <rFont val="Times New Roman"/>
        <family val="1"/>
        <charset val="204"/>
      </rPr>
      <t>b</t>
    </r>
    <r>
      <rPr>
        <sz val="20"/>
        <color rgb="FF000000"/>
        <rFont val="Calibri"/>
        <family val="2"/>
        <charset val="204"/>
        <scheme val="minor"/>
      </rPr>
      <t xml:space="preserve"> = </t>
    </r>
  </si>
  <si>
    <r>
      <t>{</t>
    </r>
    <r>
      <rPr>
        <sz val="20"/>
        <color rgb="FF000000"/>
        <rFont val="Times New Roman"/>
        <family val="1"/>
        <charset val="204"/>
      </rPr>
      <t>a</t>
    </r>
    <r>
      <rPr>
        <vertAlign val="subscript"/>
        <sz val="20"/>
        <color rgb="FF000000"/>
        <rFont val="Times New Roman"/>
        <family val="1"/>
        <charset val="204"/>
      </rPr>
      <t>y</t>
    </r>
    <r>
      <rPr>
        <sz val="20"/>
        <color rgb="FF000000"/>
        <rFont val="Times New Roman"/>
        <family val="1"/>
        <charset val="204"/>
      </rPr>
      <t>b</t>
    </r>
    <r>
      <rPr>
        <vertAlign val="subscript"/>
        <sz val="20"/>
        <color rgb="FF000000"/>
        <rFont val="Times New Roman"/>
        <family val="1"/>
        <charset val="204"/>
      </rPr>
      <t>z</t>
    </r>
    <r>
      <rPr>
        <sz val="20"/>
        <color rgb="FF000000"/>
        <rFont val="Calibri"/>
        <family val="2"/>
        <charset val="204"/>
        <scheme val="minor"/>
      </rPr>
      <t> - </t>
    </r>
    <r>
      <rPr>
        <sz val="20"/>
        <color rgb="FF000000"/>
        <rFont val="Times New Roman"/>
        <family val="1"/>
        <charset val="204"/>
      </rPr>
      <t>a</t>
    </r>
    <r>
      <rPr>
        <vertAlign val="subscript"/>
        <sz val="20"/>
        <color rgb="FF000000"/>
        <rFont val="Times New Roman"/>
        <family val="1"/>
        <charset val="204"/>
      </rPr>
      <t>z</t>
    </r>
    <r>
      <rPr>
        <sz val="20"/>
        <color rgb="FF000000"/>
        <rFont val="Times New Roman"/>
        <family val="1"/>
        <charset val="204"/>
      </rPr>
      <t>b</t>
    </r>
    <r>
      <rPr>
        <vertAlign val="subscript"/>
        <sz val="20"/>
        <color rgb="FF000000"/>
        <rFont val="Times New Roman"/>
        <family val="1"/>
        <charset val="204"/>
      </rPr>
      <t>y</t>
    </r>
    <r>
      <rPr>
        <sz val="20"/>
        <color rgb="FF000000"/>
        <rFont val="Calibri"/>
        <family val="2"/>
        <charset val="204"/>
        <scheme val="minor"/>
      </rPr>
      <t>; </t>
    </r>
    <r>
      <rPr>
        <sz val="20"/>
        <color rgb="FF000000"/>
        <rFont val="Times New Roman"/>
        <family val="1"/>
        <charset val="204"/>
      </rPr>
      <t>a</t>
    </r>
    <r>
      <rPr>
        <vertAlign val="subscript"/>
        <sz val="20"/>
        <color rgb="FF000000"/>
        <rFont val="Times New Roman"/>
        <family val="1"/>
        <charset val="204"/>
      </rPr>
      <t>z</t>
    </r>
    <r>
      <rPr>
        <sz val="20"/>
        <color rgb="FF000000"/>
        <rFont val="Times New Roman"/>
        <family val="1"/>
        <charset val="204"/>
      </rPr>
      <t>b</t>
    </r>
    <r>
      <rPr>
        <vertAlign val="subscript"/>
        <sz val="20"/>
        <color rgb="FF000000"/>
        <rFont val="Times New Roman"/>
        <family val="1"/>
        <charset val="204"/>
      </rPr>
      <t>x</t>
    </r>
    <r>
      <rPr>
        <sz val="20"/>
        <color rgb="FF000000"/>
        <rFont val="Calibri"/>
        <family val="2"/>
        <charset val="204"/>
        <scheme val="minor"/>
      </rPr>
      <t> - </t>
    </r>
    <r>
      <rPr>
        <sz val="20"/>
        <color rgb="FF000000"/>
        <rFont val="Times New Roman"/>
        <family val="1"/>
        <charset val="204"/>
      </rPr>
      <t>a</t>
    </r>
    <r>
      <rPr>
        <vertAlign val="subscript"/>
        <sz val="20"/>
        <color rgb="FF000000"/>
        <rFont val="Times New Roman"/>
        <family val="1"/>
        <charset val="204"/>
      </rPr>
      <t>x</t>
    </r>
    <r>
      <rPr>
        <sz val="20"/>
        <color rgb="FF000000"/>
        <rFont val="Times New Roman"/>
        <family val="1"/>
        <charset val="204"/>
      </rPr>
      <t>b</t>
    </r>
    <r>
      <rPr>
        <vertAlign val="subscript"/>
        <sz val="20"/>
        <color rgb="FF000000"/>
        <rFont val="Times New Roman"/>
        <family val="1"/>
        <charset val="204"/>
      </rPr>
      <t>z</t>
    </r>
    <r>
      <rPr>
        <sz val="20"/>
        <color rgb="FF000000"/>
        <rFont val="Calibri"/>
        <family val="2"/>
        <charset val="204"/>
        <scheme val="minor"/>
      </rPr>
      <t>; </t>
    </r>
    <r>
      <rPr>
        <sz val="20"/>
        <color rgb="FF000000"/>
        <rFont val="Times New Roman"/>
        <family val="1"/>
        <charset val="204"/>
      </rPr>
      <t>a</t>
    </r>
    <r>
      <rPr>
        <vertAlign val="subscript"/>
        <sz val="20"/>
        <color rgb="FF000000"/>
        <rFont val="Times New Roman"/>
        <family val="1"/>
        <charset val="204"/>
      </rPr>
      <t>x</t>
    </r>
    <r>
      <rPr>
        <sz val="20"/>
        <color rgb="FF000000"/>
        <rFont val="Times New Roman"/>
        <family val="1"/>
        <charset val="204"/>
      </rPr>
      <t>b</t>
    </r>
    <r>
      <rPr>
        <vertAlign val="subscript"/>
        <sz val="20"/>
        <color rgb="FF000000"/>
        <rFont val="Times New Roman"/>
        <family val="1"/>
        <charset val="204"/>
      </rPr>
      <t>y</t>
    </r>
    <r>
      <rPr>
        <sz val="20"/>
        <color rgb="FF000000"/>
        <rFont val="Calibri"/>
        <family val="2"/>
        <charset val="204"/>
        <scheme val="minor"/>
      </rPr>
      <t> - </t>
    </r>
    <r>
      <rPr>
        <sz val="20"/>
        <color rgb="FF000000"/>
        <rFont val="Times New Roman"/>
        <family val="1"/>
        <charset val="204"/>
      </rPr>
      <t>a</t>
    </r>
    <r>
      <rPr>
        <vertAlign val="subscript"/>
        <sz val="20"/>
        <color rgb="FF000000"/>
        <rFont val="Times New Roman"/>
        <family val="1"/>
        <charset val="204"/>
      </rPr>
      <t>y</t>
    </r>
    <r>
      <rPr>
        <sz val="20"/>
        <color rgb="FF000000"/>
        <rFont val="Times New Roman"/>
        <family val="1"/>
        <charset val="204"/>
      </rPr>
      <t>b</t>
    </r>
    <r>
      <rPr>
        <vertAlign val="subscript"/>
        <sz val="20"/>
        <color rgb="FF000000"/>
        <rFont val="Times New Roman"/>
        <family val="1"/>
        <charset val="204"/>
      </rPr>
      <t>x</t>
    </r>
    <r>
      <rPr>
        <sz val="20"/>
        <color rgb="FF000000"/>
        <rFont val="Calibri"/>
        <family val="2"/>
        <charset val="204"/>
        <scheme val="minor"/>
      </rPr>
      <t>}</t>
    </r>
  </si>
  <si>
    <t xml:space="preserve">   Вектор а</t>
  </si>
  <si>
    <t xml:space="preserve">   Вектор b</t>
  </si>
  <si>
    <r>
      <t>a · b = a</t>
    </r>
    <r>
      <rPr>
        <vertAlign val="subscript"/>
        <sz val="16"/>
        <color rgb="FF000000"/>
        <rFont val="Times New Roman"/>
        <family val="1"/>
        <charset val="204"/>
      </rPr>
      <t>x</t>
    </r>
    <r>
      <rPr>
        <sz val="16"/>
        <color rgb="FF000000"/>
        <rFont val="Times New Roman"/>
        <family val="1"/>
        <charset val="204"/>
      </rPr>
      <t> · b</t>
    </r>
    <r>
      <rPr>
        <vertAlign val="subscript"/>
        <sz val="16"/>
        <color rgb="FF000000"/>
        <rFont val="Times New Roman"/>
        <family val="1"/>
        <charset val="204"/>
      </rPr>
      <t>x</t>
    </r>
    <r>
      <rPr>
        <sz val="16"/>
        <color rgb="FF000000"/>
        <rFont val="Times New Roman"/>
        <family val="1"/>
        <charset val="204"/>
      </rPr>
      <t> + a</t>
    </r>
    <r>
      <rPr>
        <vertAlign val="subscript"/>
        <sz val="16"/>
        <color rgb="FF000000"/>
        <rFont val="Times New Roman"/>
        <family val="1"/>
        <charset val="204"/>
      </rPr>
      <t>y</t>
    </r>
    <r>
      <rPr>
        <sz val="16"/>
        <color rgb="FF000000"/>
        <rFont val="Times New Roman"/>
        <family val="1"/>
        <charset val="204"/>
      </rPr>
      <t> · b</t>
    </r>
    <r>
      <rPr>
        <vertAlign val="subscript"/>
        <sz val="16"/>
        <color rgb="FF000000"/>
        <rFont val="Times New Roman"/>
        <family val="1"/>
        <charset val="204"/>
      </rPr>
      <t>y</t>
    </r>
    <r>
      <rPr>
        <sz val="16"/>
        <color rgb="FF000000"/>
        <rFont val="Times New Roman"/>
        <family val="1"/>
        <charset val="204"/>
      </rPr>
      <t> + a</t>
    </r>
    <r>
      <rPr>
        <vertAlign val="subscript"/>
        <sz val="16"/>
        <color rgb="FF000000"/>
        <rFont val="Times New Roman"/>
        <family val="1"/>
        <charset val="204"/>
      </rPr>
      <t>z</t>
    </r>
    <r>
      <rPr>
        <sz val="16"/>
        <color rgb="FF000000"/>
        <rFont val="Times New Roman"/>
        <family val="1"/>
        <charset val="204"/>
      </rPr>
      <t> · b</t>
    </r>
    <r>
      <rPr>
        <vertAlign val="subscript"/>
        <sz val="16"/>
        <color rgb="FF000000"/>
        <rFont val="Times New Roman"/>
        <family val="1"/>
        <charset val="204"/>
      </rPr>
      <t>z</t>
    </r>
  </si>
  <si>
    <t>Векторное произведение</t>
  </si>
  <si>
    <t xml:space="preserve">   Вектор с</t>
  </si>
  <si>
    <t>Скалярное произведение а*в</t>
  </si>
  <si>
    <t>Скалярное произведение а*в*с</t>
  </si>
  <si>
    <t>+</t>
  </si>
  <si>
    <t xml:space="preserve">Деление отрезка </t>
  </si>
  <si>
    <t>в данном отношении</t>
  </si>
  <si>
    <t>λ</t>
  </si>
  <si>
    <t>А</t>
  </si>
  <si>
    <r>
      <t>х</t>
    </r>
    <r>
      <rPr>
        <sz val="16"/>
        <color theme="1"/>
        <rFont val="Calibri"/>
        <family val="2"/>
        <charset val="204"/>
      </rPr>
      <t>₁</t>
    </r>
  </si>
  <si>
    <r>
      <t>у</t>
    </r>
    <r>
      <rPr>
        <sz val="14.4"/>
        <color theme="1"/>
        <rFont val="Calibri"/>
        <family val="2"/>
        <charset val="204"/>
      </rPr>
      <t>₁</t>
    </r>
  </si>
  <si>
    <r>
      <t>х</t>
    </r>
    <r>
      <rPr>
        <sz val="16"/>
        <color theme="1"/>
        <rFont val="Calibri"/>
        <family val="2"/>
        <charset val="204"/>
      </rPr>
      <t>₂</t>
    </r>
  </si>
  <si>
    <t>Точка B-C</t>
  </si>
  <si>
    <t>B</t>
  </si>
  <si>
    <t>C</t>
  </si>
  <si>
    <t>Точка A-C</t>
  </si>
  <si>
    <t>Точка S-C</t>
  </si>
  <si>
    <t>S</t>
  </si>
  <si>
    <r>
      <t>z</t>
    </r>
    <r>
      <rPr>
        <sz val="16"/>
        <color theme="1"/>
        <rFont val="Calibri"/>
        <family val="2"/>
        <charset val="204"/>
      </rPr>
      <t>₁</t>
    </r>
  </si>
  <si>
    <r>
      <t>у</t>
    </r>
    <r>
      <rPr>
        <sz val="14.4"/>
        <color theme="1"/>
        <rFont val="Calibri"/>
        <family val="2"/>
        <charset val="204"/>
      </rPr>
      <t>₂</t>
    </r>
  </si>
  <si>
    <r>
      <t>z</t>
    </r>
    <r>
      <rPr>
        <sz val="16"/>
        <color theme="1"/>
        <rFont val="Calibri"/>
        <family val="2"/>
        <charset val="204"/>
      </rPr>
      <t>₂</t>
    </r>
  </si>
  <si>
    <t>р=Р/2</t>
  </si>
  <si>
    <r>
      <t>d = v ((х2 - х1 )</t>
    </r>
    <r>
      <rPr>
        <sz val="12"/>
        <color rgb="FF333333"/>
        <rFont val="Calibri"/>
        <family val="2"/>
        <charset val="204"/>
      </rPr>
      <t>²</t>
    </r>
    <r>
      <rPr>
        <sz val="12"/>
        <color rgb="FF333333"/>
        <rFont val="Arial"/>
        <family val="2"/>
        <charset val="204"/>
      </rPr>
      <t xml:space="preserve"> + (у2 - у1 )</t>
    </r>
    <r>
      <rPr>
        <sz val="12"/>
        <color rgb="FF333333"/>
        <rFont val="Calibri"/>
        <family val="2"/>
        <charset val="204"/>
      </rPr>
      <t>²</t>
    </r>
    <r>
      <rPr>
        <sz val="12"/>
        <color rgb="FF333333"/>
        <rFont val="Arial"/>
        <family val="2"/>
        <charset val="204"/>
      </rPr>
      <t xml:space="preserve"> + (z2 – z1 )</t>
    </r>
    <r>
      <rPr>
        <sz val="12"/>
        <color rgb="FF333333"/>
        <rFont val="Calibri"/>
        <family val="2"/>
        <charset val="204"/>
      </rPr>
      <t>²</t>
    </r>
    <r>
      <rPr>
        <sz val="12"/>
        <color rgb="FF333333"/>
        <rFont val="Arial"/>
        <family val="2"/>
        <charset val="204"/>
      </rPr>
      <t>)</t>
    </r>
  </si>
  <si>
    <t>Точка пересечения прямой АВ с плоскостью XOZ</t>
  </si>
  <si>
    <t>y =</t>
  </si>
  <si>
    <t>х +</t>
  </si>
  <si>
    <t>у +</t>
  </si>
  <si>
    <t>Точка А</t>
  </si>
  <si>
    <t>Точка B</t>
  </si>
  <si>
    <t>Точка С(A-B)</t>
  </si>
  <si>
    <t>x =</t>
  </si>
  <si>
    <t>z =</t>
  </si>
  <si>
    <t>x +</t>
  </si>
  <si>
    <t>y +</t>
  </si>
  <si>
    <t>z +</t>
  </si>
  <si>
    <t>Точка пересечения прямой АВ с плоскостью XOY</t>
  </si>
</sst>
</file>

<file path=xl/styles.xml><?xml version="1.0" encoding="utf-8"?>
<styleSheet xmlns="http://schemas.openxmlformats.org/spreadsheetml/2006/main">
  <numFmts count="1">
    <numFmt numFmtId="164" formatCode="0.000000"/>
  </numFmts>
  <fonts count="3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Verdana"/>
      <family val="2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2"/>
      <color rgb="FF333333"/>
      <name val="Arial"/>
      <family val="2"/>
      <charset val="204"/>
    </font>
    <font>
      <sz val="14"/>
      <color rgb="FF333333"/>
      <name val="Arial"/>
      <family val="2"/>
      <charset val="204"/>
    </font>
    <font>
      <b/>
      <sz val="14"/>
      <color rgb="FF333333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</font>
    <font>
      <sz val="11"/>
      <color rgb="FF333333"/>
      <name val="Arial"/>
      <family val="2"/>
      <charset val="204"/>
    </font>
    <font>
      <vertAlign val="subscript"/>
      <sz val="11"/>
      <color rgb="FF333333"/>
      <name val="Arial"/>
      <family val="2"/>
      <charset val="204"/>
    </font>
    <font>
      <u/>
      <sz val="16"/>
      <color theme="1"/>
      <name val="Calibri"/>
      <family val="2"/>
      <charset val="204"/>
      <scheme val="minor"/>
    </font>
    <font>
      <sz val="16"/>
      <color rgb="FF000000"/>
      <name val="Times New Roman"/>
      <family val="1"/>
      <charset val="204"/>
    </font>
    <font>
      <vertAlign val="subscript"/>
      <sz val="16"/>
      <color rgb="FF000000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20"/>
      <color rgb="FF000000"/>
      <name val="Calibri"/>
      <family val="2"/>
      <charset val="204"/>
      <scheme val="minor"/>
    </font>
    <font>
      <vertAlign val="subscript"/>
      <sz val="2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6"/>
      <color theme="1"/>
      <name val="Calibri"/>
      <family val="2"/>
      <charset val="204"/>
    </font>
    <font>
      <sz val="14.4"/>
      <color theme="1"/>
      <name val="Calibri"/>
      <family val="2"/>
      <charset val="204"/>
    </font>
    <font>
      <sz val="16"/>
      <color rgb="FFC00000"/>
      <name val="Calibri"/>
      <family val="2"/>
      <charset val="204"/>
      <scheme val="minor"/>
    </font>
    <font>
      <sz val="12"/>
      <color rgb="FF33333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2" xfId="0" applyBorder="1"/>
    <xf numFmtId="0" fontId="4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0" fillId="0" borderId="0" xfId="0" applyBorder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right"/>
    </xf>
    <xf numFmtId="0" fontId="0" fillId="0" borderId="12" xfId="0" applyFont="1" applyBorder="1" applyAlignment="1">
      <alignment horizontal="center"/>
    </xf>
    <xf numFmtId="0" fontId="0" fillId="0" borderId="11" xfId="0" applyFont="1" applyBorder="1" applyAlignment="1">
      <alignment horizontal="right"/>
    </xf>
    <xf numFmtId="0" fontId="4" fillId="0" borderId="12" xfId="0" applyFont="1" applyBorder="1"/>
    <xf numFmtId="0" fontId="4" fillId="0" borderId="10" xfId="0" applyFont="1" applyBorder="1"/>
    <xf numFmtId="0" fontId="4" fillId="0" borderId="11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10" fillId="0" borderId="0" xfId="0" applyFont="1" applyAlignment="1"/>
    <xf numFmtId="0" fontId="1" fillId="0" borderId="0" xfId="0" applyFont="1"/>
    <xf numFmtId="49" fontId="7" fillId="0" borderId="0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7" fillId="0" borderId="0" xfId="0" applyFont="1" applyBorder="1"/>
    <xf numFmtId="0" fontId="7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6" fillId="0" borderId="0" xfId="0" applyFont="1"/>
    <xf numFmtId="0" fontId="14" fillId="0" borderId="2" xfId="0" applyFont="1" applyBorder="1" applyAlignment="1">
      <alignment horizontal="center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center" wrapText="1"/>
    </xf>
    <xf numFmtId="0" fontId="19" fillId="0" borderId="0" xfId="0" applyFont="1" applyAlignment="1">
      <alignment horizontal="right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0" fontId="14" fillId="0" borderId="2" xfId="0" applyFont="1" applyBorder="1" applyAlignment="1">
      <alignment horizontal="center" vertical="center"/>
    </xf>
    <xf numFmtId="0" fontId="14" fillId="0" borderId="18" xfId="0" applyFont="1" applyBorder="1" applyAlignment="1">
      <alignment horizontal="right" vertical="center"/>
    </xf>
    <xf numFmtId="0" fontId="14" fillId="0" borderId="18" xfId="0" applyFont="1" applyBorder="1" applyAlignment="1">
      <alignment horizontal="center" vertical="center"/>
    </xf>
    <xf numFmtId="0" fontId="2" fillId="0" borderId="0" xfId="0" applyFont="1" applyAlignment="1"/>
    <xf numFmtId="0" fontId="14" fillId="0" borderId="2" xfId="0" applyFont="1" applyBorder="1"/>
    <xf numFmtId="0" fontId="7" fillId="0" borderId="0" xfId="0" applyFont="1"/>
    <xf numFmtId="0" fontId="7" fillId="0" borderId="19" xfId="0" applyFont="1" applyBorder="1"/>
    <xf numFmtId="0" fontId="7" fillId="0" borderId="0" xfId="0" applyFont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7" fillId="0" borderId="0" xfId="0" applyFont="1" applyAlignment="1">
      <alignment wrapText="1"/>
    </xf>
    <xf numFmtId="0" fontId="17" fillId="2" borderId="0" xfId="0" applyFont="1" applyFill="1" applyAlignment="1">
      <alignment wrapText="1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7" xfId="0" applyNumberFormat="1" applyFont="1" applyBorder="1" applyAlignment="1">
      <alignment horizontal="center" vertical="center"/>
    </xf>
    <xf numFmtId="0" fontId="4" fillId="0" borderId="2" xfId="0" applyFont="1" applyBorder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17" xfId="0" applyFont="1" applyBorder="1" applyAlignment="1">
      <alignment horizontal="center"/>
    </xf>
    <xf numFmtId="0" fontId="22" fillId="0" borderId="0" xfId="0" applyFont="1" applyAlignment="1">
      <alignment horizontal="justify"/>
    </xf>
    <xf numFmtId="0" fontId="0" fillId="0" borderId="0" xfId="0" applyAlignment="1">
      <alignment horizontal="center" vertical="center"/>
    </xf>
    <xf numFmtId="0" fontId="15" fillId="0" borderId="2" xfId="0" applyFont="1" applyBorder="1"/>
    <xf numFmtId="0" fontId="14" fillId="0" borderId="22" xfId="0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14" fillId="0" borderId="14" xfId="0" applyFont="1" applyBorder="1" applyAlignment="1">
      <alignment horizontal="center" vertical="center"/>
    </xf>
    <xf numFmtId="0" fontId="0" fillId="0" borderId="24" xfId="0" applyBorder="1"/>
    <xf numFmtId="0" fontId="14" fillId="0" borderId="25" xfId="0" applyFont="1" applyBorder="1"/>
    <xf numFmtId="0" fontId="15" fillId="0" borderId="25" xfId="0" applyFont="1" applyBorder="1"/>
    <xf numFmtId="0" fontId="15" fillId="0" borderId="22" xfId="0" applyFont="1" applyBorder="1" applyAlignment="1">
      <alignment horizontal="center"/>
    </xf>
    <xf numFmtId="49" fontId="14" fillId="0" borderId="0" xfId="0" applyNumberFormat="1" applyFont="1" applyBorder="1" applyAlignment="1">
      <alignment horizontal="center"/>
    </xf>
    <xf numFmtId="0" fontId="25" fillId="0" borderId="0" xfId="0" applyFont="1"/>
    <xf numFmtId="0" fontId="14" fillId="0" borderId="0" xfId="0" applyFont="1" applyAlignment="1">
      <alignment horizontal="left"/>
    </xf>
    <xf numFmtId="0" fontId="26" fillId="0" borderId="0" xfId="0" applyFont="1" applyBorder="1" applyAlignment="1">
      <alignment horizontal="center"/>
    </xf>
    <xf numFmtId="0" fontId="15" fillId="0" borderId="13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/>
    </xf>
    <xf numFmtId="0" fontId="14" fillId="0" borderId="0" xfId="0" applyFont="1" applyBorder="1"/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14" fillId="0" borderId="0" xfId="0" applyFont="1" applyBorder="1" applyAlignment="1"/>
    <xf numFmtId="0" fontId="14" fillId="0" borderId="27" xfId="0" applyFont="1" applyBorder="1" applyAlignment="1">
      <alignment horizontal="center" vertical="center"/>
    </xf>
    <xf numFmtId="0" fontId="14" fillId="0" borderId="16" xfId="0" applyFont="1" applyBorder="1" applyAlignment="1">
      <alignment horizontal="left"/>
    </xf>
    <xf numFmtId="0" fontId="28" fillId="0" borderId="17" xfId="0" applyFont="1" applyBorder="1" applyAlignment="1">
      <alignment horizontal="center"/>
    </xf>
    <xf numFmtId="0" fontId="26" fillId="0" borderId="25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4" fillId="0" borderId="28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164" fontId="7" fillId="0" borderId="2" xfId="0" applyNumberFormat="1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4" fillId="0" borderId="2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gif"/><Relationship Id="rId1" Type="http://schemas.openxmlformats.org/officeDocument/2006/relationships/image" Target="../media/image1.png"/><Relationship Id="rId6" Type="http://schemas.openxmlformats.org/officeDocument/2006/relationships/image" Target="../media/image6.gif"/><Relationship Id="rId5" Type="http://schemas.openxmlformats.org/officeDocument/2006/relationships/image" Target="../media/image5.gif"/><Relationship Id="rId4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3</xdr:col>
      <xdr:colOff>972426</xdr:colOff>
      <xdr:row>5</xdr:row>
      <xdr:rowOff>115827</xdr:rowOff>
    </xdr:to>
    <xdr:pic>
      <xdr:nvPicPr>
        <xdr:cNvPr id="2" name="Рисунок 1" descr="формула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3665180" cy="8540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766345</xdr:colOff>
      <xdr:row>8</xdr:row>
      <xdr:rowOff>197802</xdr:rowOff>
    </xdr:to>
    <xdr:pic>
      <xdr:nvPicPr>
        <xdr:cNvPr id="4" name="Рисунок 3" descr="http://clubmt.ru/lec1/lect1/image294.gif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84068" y="1818409"/>
          <a:ext cx="1706303" cy="4489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9</xdr:col>
      <xdr:colOff>104562</xdr:colOff>
      <xdr:row>8</xdr:row>
      <xdr:rowOff>197802</xdr:rowOff>
    </xdr:to>
    <xdr:pic>
      <xdr:nvPicPr>
        <xdr:cNvPr id="5" name="Рисунок 4" descr="http://clubmt.ru/lec1/lect1/image294.gif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55938" y="1722438"/>
          <a:ext cx="1716405" cy="443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11</xdr:row>
      <xdr:rowOff>0</xdr:rowOff>
    </xdr:from>
    <xdr:to>
      <xdr:col>14</xdr:col>
      <xdr:colOff>388201</xdr:colOff>
      <xdr:row>12</xdr:row>
      <xdr:rowOff>197804</xdr:rowOff>
    </xdr:to>
    <xdr:pic>
      <xdr:nvPicPr>
        <xdr:cNvPr id="6" name="Рисунок 5" descr="http://clubmt.ru/lec1/lect1/image294.gif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55938" y="2706688"/>
          <a:ext cx="1716405" cy="443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74084</xdr:colOff>
      <xdr:row>32</xdr:row>
      <xdr:rowOff>211667</xdr:rowOff>
    </xdr:from>
    <xdr:to>
      <xdr:col>1</xdr:col>
      <xdr:colOff>413997</xdr:colOff>
      <xdr:row>34</xdr:row>
      <xdr:rowOff>196849</xdr:rowOff>
    </xdr:to>
    <xdr:pic>
      <xdr:nvPicPr>
        <xdr:cNvPr id="1025" name="Picture 1" descr="http://www.testent.ru/matematika/vishmat/lekcia4/20.pn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4084" y="8339667"/>
          <a:ext cx="1240820" cy="47201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144462</xdr:colOff>
      <xdr:row>51</xdr:row>
      <xdr:rowOff>50006</xdr:rowOff>
    </xdr:from>
    <xdr:to>
      <xdr:col>1</xdr:col>
      <xdr:colOff>5291</xdr:colOff>
      <xdr:row>52</xdr:row>
      <xdr:rowOff>187959</xdr:rowOff>
    </xdr:to>
    <xdr:pic>
      <xdr:nvPicPr>
        <xdr:cNvPr id="7" name="Рисунок 6" descr="http://a-geometry.narod.ru/theory/img_28/img_28_020.gif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4462" y="12972256"/>
          <a:ext cx="764382" cy="3840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352425</xdr:colOff>
      <xdr:row>51</xdr:row>
      <xdr:rowOff>85725</xdr:rowOff>
    </xdr:from>
    <xdr:to>
      <xdr:col>2</xdr:col>
      <xdr:colOff>210873</xdr:colOff>
      <xdr:row>52</xdr:row>
      <xdr:rowOff>228600</xdr:rowOff>
    </xdr:to>
    <xdr:pic>
      <xdr:nvPicPr>
        <xdr:cNvPr id="1026" name="Picture 2" descr="http://a-geometry.narod.ru/theory/img_28/img_28_021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076325" y="13077825"/>
          <a:ext cx="800100" cy="390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571500</xdr:colOff>
      <xdr:row>51</xdr:row>
      <xdr:rowOff>66675</xdr:rowOff>
    </xdr:from>
    <xdr:to>
      <xdr:col>3</xdr:col>
      <xdr:colOff>504561</xdr:colOff>
      <xdr:row>52</xdr:row>
      <xdr:rowOff>209550</xdr:rowOff>
    </xdr:to>
    <xdr:pic>
      <xdr:nvPicPr>
        <xdr:cNvPr id="1027" name="Picture 3" descr="http://a-geometry.narod.ru/theory/img_28/img_28_022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047875" y="13058775"/>
          <a:ext cx="762000" cy="390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78"/>
  <sheetViews>
    <sheetView tabSelected="1" zoomScale="90" zoomScaleNormal="90" workbookViewId="0">
      <selection activeCell="D21" sqref="D21:D23"/>
    </sheetView>
  </sheetViews>
  <sheetFormatPr defaultRowHeight="20.100000000000001" customHeight="1"/>
  <cols>
    <col min="1" max="1" width="13.42578125" customWidth="1"/>
    <col min="2" max="2" width="14" customWidth="1"/>
    <col min="3" max="3" width="12.42578125" customWidth="1"/>
    <col min="4" max="4" width="15.140625" customWidth="1"/>
    <col min="7" max="7" width="9.5703125" bestFit="1" customWidth="1"/>
    <col min="8" max="8" width="10.42578125" bestFit="1" customWidth="1"/>
    <col min="9" max="9" width="13.7109375" customWidth="1"/>
    <col min="10" max="10" width="10.42578125" customWidth="1"/>
    <col min="13" max="13" width="10.85546875" customWidth="1"/>
    <col min="16" max="16" width="13.7109375" customWidth="1"/>
    <col min="17" max="17" width="11.140625" customWidth="1"/>
    <col min="18" max="18" width="14.42578125" customWidth="1"/>
    <col min="19" max="19" width="10.5703125" customWidth="1"/>
    <col min="20" max="20" width="12.42578125" customWidth="1"/>
    <col min="25" max="25" width="14" customWidth="1"/>
    <col min="26" max="26" width="11.28515625" customWidth="1"/>
  </cols>
  <sheetData>
    <row r="1" spans="1:27" s="38" customFormat="1" ht="24.75" customHeight="1">
      <c r="A1" s="55" t="s">
        <v>0</v>
      </c>
      <c r="B1" s="55"/>
      <c r="C1" s="55"/>
      <c r="D1" s="55"/>
      <c r="E1" s="55"/>
      <c r="F1" s="55"/>
      <c r="G1" s="55"/>
      <c r="J1" s="64" t="s">
        <v>61</v>
      </c>
      <c r="K1" s="38">
        <f>B11*C28+D11*D28+D14*E28</f>
        <v>13</v>
      </c>
      <c r="L1" s="41">
        <f>K1</f>
        <v>13</v>
      </c>
      <c r="M1" s="38">
        <f>B11*B11+D11*D11+D14*D14</f>
        <v>26</v>
      </c>
      <c r="N1" s="41">
        <f>SQRT(M1)</f>
        <v>5.0990195135927845</v>
      </c>
      <c r="O1" s="38">
        <f>H11*H11+J11*J11+J14*J14</f>
        <v>26</v>
      </c>
      <c r="P1" s="41">
        <f>SQRT(O1)</f>
        <v>5.0990195135927845</v>
      </c>
      <c r="Q1" s="38">
        <f>N1*P1</f>
        <v>25.999999999999996</v>
      </c>
      <c r="R1" s="38">
        <f>L1/Q1</f>
        <v>0.50000000000000011</v>
      </c>
    </row>
    <row r="2" spans="1:27" ht="20.100000000000001" customHeight="1" thickBot="1">
      <c r="Q2" s="39" t="s">
        <v>28</v>
      </c>
      <c r="R2" s="39">
        <f>ACOS(R1)</f>
        <v>1.0471975511965974</v>
      </c>
      <c r="S2" s="39" t="s">
        <v>29</v>
      </c>
    </row>
    <row r="3" spans="1:27" ht="20.100000000000001" customHeight="1" thickBot="1">
      <c r="I3" s="136" t="s">
        <v>1</v>
      </c>
      <c r="J3" s="137"/>
      <c r="K3" s="138"/>
      <c r="L3" s="24"/>
      <c r="M3" s="136" t="s">
        <v>2</v>
      </c>
      <c r="N3" s="137"/>
      <c r="O3" s="138"/>
      <c r="R3" s="40">
        <f>DEGREES(R2)</f>
        <v>59.999999999999986</v>
      </c>
      <c r="S3" s="40" t="s">
        <v>30</v>
      </c>
    </row>
    <row r="4" spans="1:27" ht="20.100000000000001" customHeight="1" thickBot="1">
      <c r="I4" s="4" t="s">
        <v>3</v>
      </c>
      <c r="J4" s="5" t="s">
        <v>4</v>
      </c>
      <c r="K4" s="6" t="s">
        <v>5</v>
      </c>
      <c r="L4" s="2"/>
      <c r="M4" s="7" t="s">
        <v>6</v>
      </c>
      <c r="N4" s="5" t="s">
        <v>7</v>
      </c>
      <c r="O4" s="6" t="s">
        <v>8</v>
      </c>
    </row>
    <row r="5" spans="1:27" ht="20.100000000000001" customHeight="1" thickBot="1">
      <c r="I5" s="33">
        <v>1</v>
      </c>
      <c r="J5" s="34">
        <v>1</v>
      </c>
      <c r="K5" s="35">
        <v>0</v>
      </c>
      <c r="L5" s="25"/>
      <c r="M5" s="33">
        <v>4</v>
      </c>
      <c r="N5" s="34">
        <v>2</v>
      </c>
      <c r="O5" s="35">
        <v>4</v>
      </c>
      <c r="Q5" s="40" t="s">
        <v>31</v>
      </c>
      <c r="R5" s="39">
        <f>H11*N15+J11*P15+J14*P18</f>
        <v>13</v>
      </c>
      <c r="S5" s="40">
        <f>ABS(R5)</f>
        <v>13</v>
      </c>
      <c r="T5" s="39">
        <f>H11*H11+J11*J11+J14*J14</f>
        <v>26</v>
      </c>
      <c r="U5" s="40">
        <f>SQRT(T5)</f>
        <v>5.0990195135927845</v>
      </c>
      <c r="V5" s="39">
        <f>N15*N15+P15*P15+P18*P18</f>
        <v>26</v>
      </c>
      <c r="W5" s="40">
        <f>SQRT(V5)</f>
        <v>5.0990195135927845</v>
      </c>
      <c r="X5" s="39">
        <f>U5*W5</f>
        <v>25.999999999999996</v>
      </c>
      <c r="Y5" s="39">
        <f>S5/X5</f>
        <v>0.50000000000000011</v>
      </c>
      <c r="Z5" s="39"/>
    </row>
    <row r="6" spans="1:27" ht="20.100000000000001" customHeight="1" thickBot="1">
      <c r="Q6" s="39"/>
      <c r="R6" s="39"/>
      <c r="S6" s="39"/>
      <c r="T6" s="39"/>
      <c r="U6" s="39"/>
      <c r="V6" s="39"/>
      <c r="W6" s="39"/>
      <c r="X6" s="39" t="s">
        <v>28</v>
      </c>
      <c r="Y6" s="39">
        <f>ACOS(Y5)</f>
        <v>1.0471975511965974</v>
      </c>
      <c r="Z6" s="39" t="s">
        <v>29</v>
      </c>
    </row>
    <row r="7" spans="1:27" ht="20.100000000000001" customHeight="1" thickBot="1">
      <c r="A7" s="133" t="s">
        <v>9</v>
      </c>
      <c r="B7" s="133"/>
      <c r="C7" s="133"/>
      <c r="D7" s="133"/>
      <c r="E7" s="1"/>
      <c r="F7" s="1"/>
      <c r="G7" s="1"/>
      <c r="H7" s="133" t="s">
        <v>10</v>
      </c>
      <c r="I7" s="133"/>
      <c r="J7" s="133"/>
      <c r="K7" s="133"/>
      <c r="L7" s="9"/>
      <c r="M7" s="136" t="s">
        <v>22</v>
      </c>
      <c r="N7" s="137"/>
      <c r="O7" s="138"/>
      <c r="Q7" s="39"/>
      <c r="R7" s="39"/>
      <c r="S7" s="39"/>
      <c r="T7" s="39"/>
      <c r="U7" s="39"/>
      <c r="V7" s="39"/>
      <c r="W7" s="39"/>
      <c r="Y7" s="40">
        <f>DEGREES(Y6)</f>
        <v>59.999999999999986</v>
      </c>
      <c r="Z7" s="40" t="s">
        <v>30</v>
      </c>
    </row>
    <row r="8" spans="1:27" ht="20.100000000000001" customHeight="1" thickBot="1">
      <c r="I8" s="8"/>
      <c r="J8" s="8"/>
      <c r="K8" s="8"/>
      <c r="L8" s="8"/>
      <c r="M8" s="30" t="s">
        <v>24</v>
      </c>
      <c r="N8" s="36" t="s">
        <v>25</v>
      </c>
      <c r="O8" s="37" t="s">
        <v>26</v>
      </c>
    </row>
    <row r="9" spans="1:27" ht="20.100000000000001" customHeight="1" thickBot="1">
      <c r="M9" s="33">
        <v>0</v>
      </c>
      <c r="N9" s="34">
        <v>5</v>
      </c>
      <c r="O9" s="35">
        <v>3</v>
      </c>
      <c r="Q9" s="40" t="s">
        <v>32</v>
      </c>
      <c r="R9" s="39">
        <f>B11*N15+D11*P15+D14*P18</f>
        <v>13</v>
      </c>
      <c r="S9" s="40">
        <f>(R9)</f>
        <v>13</v>
      </c>
      <c r="T9" s="39">
        <f>B11*B11+D11*D11+D14*D14</f>
        <v>26</v>
      </c>
      <c r="U9" s="40">
        <f>SQRT(T9)</f>
        <v>5.0990195135927845</v>
      </c>
      <c r="V9" s="39">
        <f>N15*N15+P15*P15+P18*P18</f>
        <v>26</v>
      </c>
      <c r="W9" s="40">
        <f>SQRT(V9)</f>
        <v>5.0990195135927845</v>
      </c>
      <c r="X9" s="39">
        <f>U9*W9</f>
        <v>25.999999999999996</v>
      </c>
      <c r="Y9" s="39">
        <f>S9/X9</f>
        <v>0.50000000000000011</v>
      </c>
      <c r="Z9" s="39"/>
    </row>
    <row r="10" spans="1:27" ht="20.100000000000001" customHeight="1">
      <c r="A10" s="13" t="s">
        <v>101</v>
      </c>
      <c r="B10" s="111">
        <f>-I5</f>
        <v>-1</v>
      </c>
      <c r="C10" s="114" t="s">
        <v>102</v>
      </c>
      <c r="D10" s="111">
        <f>-J5</f>
        <v>-1</v>
      </c>
      <c r="G10" s="13" t="s">
        <v>12</v>
      </c>
      <c r="H10" s="14">
        <f>-M5</f>
        <v>-4</v>
      </c>
      <c r="I10" s="15" t="s">
        <v>13</v>
      </c>
      <c r="J10" s="14">
        <f>-N5</f>
        <v>-2</v>
      </c>
      <c r="M10" s="10"/>
      <c r="N10" s="10"/>
      <c r="O10" s="10"/>
      <c r="Q10" s="39"/>
      <c r="R10" s="39"/>
      <c r="S10" s="39"/>
      <c r="T10" s="39"/>
      <c r="U10" s="39"/>
      <c r="V10" s="39"/>
      <c r="W10" s="39"/>
      <c r="X10" s="39" t="s">
        <v>28</v>
      </c>
      <c r="Y10" s="39">
        <f>ACOS(Y9)</f>
        <v>1.0471975511965974</v>
      </c>
      <c r="Z10" s="39" t="s">
        <v>29</v>
      </c>
    </row>
    <row r="11" spans="1:27" ht="20.100000000000001" customHeight="1" thickBot="1">
      <c r="A11" s="11"/>
      <c r="B11" s="12">
        <f>M5-I5</f>
        <v>3</v>
      </c>
      <c r="C11" s="11"/>
      <c r="D11" s="12">
        <f>N5-J5</f>
        <v>1</v>
      </c>
      <c r="G11" s="11"/>
      <c r="H11" s="12">
        <f>M9-M5</f>
        <v>-4</v>
      </c>
      <c r="I11" s="11"/>
      <c r="J11" s="12">
        <f>N9-N5</f>
        <v>3</v>
      </c>
      <c r="L11" t="s">
        <v>27</v>
      </c>
      <c r="M11" s="133" t="s">
        <v>11</v>
      </c>
      <c r="N11" s="133"/>
      <c r="O11" s="133"/>
      <c r="P11" s="133"/>
      <c r="Q11" s="39"/>
      <c r="R11" s="39"/>
      <c r="S11" s="39"/>
      <c r="T11" s="39"/>
      <c r="U11" s="39"/>
      <c r="V11" s="39"/>
      <c r="W11" s="39"/>
      <c r="Y11" s="40">
        <f>DEGREES(Y10)</f>
        <v>59.999999999999986</v>
      </c>
      <c r="Z11" s="40" t="s">
        <v>30</v>
      </c>
    </row>
    <row r="12" spans="1:27" ht="20.100000000000001" customHeight="1" thickBot="1">
      <c r="A12" s="8"/>
      <c r="B12" s="8"/>
      <c r="C12" s="8"/>
      <c r="D12" s="8"/>
      <c r="G12" s="8"/>
      <c r="H12" s="8"/>
      <c r="I12" s="8"/>
      <c r="J12" s="8"/>
    </row>
    <row r="13" spans="1:27" ht="20.100000000000001" customHeight="1" thickBot="1">
      <c r="A13" s="3" t="s">
        <v>16</v>
      </c>
      <c r="C13" s="18" t="s">
        <v>103</v>
      </c>
      <c r="D13" s="16">
        <f>-K5</f>
        <v>0</v>
      </c>
      <c r="G13" s="3" t="s">
        <v>16</v>
      </c>
      <c r="I13" s="18" t="s">
        <v>14</v>
      </c>
      <c r="J13" s="16">
        <f>-O5</f>
        <v>-4</v>
      </c>
      <c r="U13" s="131" t="s">
        <v>34</v>
      </c>
      <c r="V13" s="132"/>
      <c r="W13" s="132"/>
      <c r="X13" s="42" t="s">
        <v>33</v>
      </c>
      <c r="Y13" s="40">
        <f>R3+Y7+Y11</f>
        <v>179.99999999999994</v>
      </c>
    </row>
    <row r="14" spans="1:27" ht="20.100000000000001" customHeight="1" thickBot="1">
      <c r="A14" s="3">
        <f>B11*D11*D14</f>
        <v>12</v>
      </c>
      <c r="C14" s="11"/>
      <c r="D14" s="17">
        <f>O5-K5</f>
        <v>4</v>
      </c>
      <c r="G14" s="3">
        <f>H11*J11*J14</f>
        <v>12</v>
      </c>
      <c r="I14" s="11"/>
      <c r="J14" s="17">
        <f>O9-O5</f>
        <v>-1</v>
      </c>
      <c r="M14" s="13" t="s">
        <v>12</v>
      </c>
      <c r="N14" s="14">
        <f>-I5</f>
        <v>-1</v>
      </c>
      <c r="O14" s="15" t="s">
        <v>13</v>
      </c>
      <c r="P14" s="14">
        <f>-J5</f>
        <v>-1</v>
      </c>
    </row>
    <row r="15" spans="1:27" ht="20.100000000000001" customHeight="1" thickBot="1">
      <c r="M15" s="11"/>
      <c r="N15" s="12">
        <f>M9-I5</f>
        <v>-1</v>
      </c>
      <c r="O15" s="11"/>
      <c r="P15" s="12">
        <f>N9-J5</f>
        <v>4</v>
      </c>
      <c r="R15" s="64" t="s">
        <v>61</v>
      </c>
      <c r="S15" s="65">
        <f>T18*T19+U18*U19+V18*V19</f>
        <v>13</v>
      </c>
      <c r="T15" s="64">
        <f>S15</f>
        <v>13</v>
      </c>
      <c r="U15" s="65">
        <f>T18^2+U18^2+V18^2</f>
        <v>26</v>
      </c>
      <c r="V15" s="64">
        <f>SQRT(U15)</f>
        <v>5.0990195135927845</v>
      </c>
      <c r="W15" s="65">
        <f>T19^2+U19^2+V19^2</f>
        <v>26</v>
      </c>
      <c r="X15" s="64">
        <f>SQRT(W15)</f>
        <v>5.0990195135927845</v>
      </c>
      <c r="Y15" s="65">
        <f>V15*X15</f>
        <v>25.999999999999996</v>
      </c>
      <c r="Z15" s="65">
        <f>T15/Y15</f>
        <v>0.50000000000000011</v>
      </c>
      <c r="AA15" s="65"/>
    </row>
    <row r="16" spans="1:27" ht="24" customHeight="1" thickBot="1">
      <c r="A16" s="19" t="s">
        <v>12</v>
      </c>
      <c r="B16" s="19" t="s">
        <v>13</v>
      </c>
      <c r="C16" s="19" t="s">
        <v>14</v>
      </c>
      <c r="D16" s="19" t="s">
        <v>15</v>
      </c>
      <c r="G16" s="19" t="s">
        <v>12</v>
      </c>
      <c r="H16" s="19" t="s">
        <v>13</v>
      </c>
      <c r="I16" s="19" t="s">
        <v>14</v>
      </c>
      <c r="J16" s="19" t="s">
        <v>15</v>
      </c>
      <c r="M16" s="8"/>
      <c r="N16" s="8"/>
      <c r="O16" s="8"/>
      <c r="P16" s="8"/>
      <c r="Y16" s="39" t="s">
        <v>28</v>
      </c>
      <c r="Z16" s="39">
        <f>ACOS(Z15)</f>
        <v>1.0471975511965974</v>
      </c>
      <c r="AA16" s="39" t="s">
        <v>29</v>
      </c>
    </row>
    <row r="17" spans="1:27" ht="20.100000000000001" customHeight="1">
      <c r="A17" s="19">
        <f>A14/B11</f>
        <v>4</v>
      </c>
      <c r="B17" s="19">
        <f>-A14/D11</f>
        <v>-12</v>
      </c>
      <c r="C17" s="19">
        <f>-A14/D14</f>
        <v>-3</v>
      </c>
      <c r="D17" s="19">
        <f>(A14/B11)*B10-(A14/D11)*D10-(A14/D14)*D13</f>
        <v>8</v>
      </c>
      <c r="E17" s="20" t="s">
        <v>17</v>
      </c>
      <c r="F17" s="23"/>
      <c r="G17" s="19">
        <f>G14/H11</f>
        <v>-3</v>
      </c>
      <c r="H17" s="19">
        <f>-G14/J11</f>
        <v>-4</v>
      </c>
      <c r="I17" s="19">
        <f>-G14/J14</f>
        <v>12</v>
      </c>
      <c r="J17" s="19">
        <f>(G14/H11)*H10-(G14/J11)*J10-(G14/J14)*J13</f>
        <v>-28</v>
      </c>
      <c r="K17" s="20" t="s">
        <v>17</v>
      </c>
      <c r="L17" s="23"/>
      <c r="M17" s="3" t="s">
        <v>16</v>
      </c>
      <c r="O17" s="18" t="s">
        <v>14</v>
      </c>
      <c r="P17" s="16">
        <f>-K5</f>
        <v>0</v>
      </c>
      <c r="T17" s="43" t="s">
        <v>41</v>
      </c>
      <c r="U17" s="43" t="s">
        <v>42</v>
      </c>
      <c r="V17" s="43" t="s">
        <v>43</v>
      </c>
      <c r="Z17" s="40">
        <f>DEGREES(Z16)</f>
        <v>59.999999999999986</v>
      </c>
      <c r="AA17" s="40" t="s">
        <v>30</v>
      </c>
    </row>
    <row r="18" spans="1:27" ht="20.100000000000001" customHeight="1" thickBot="1">
      <c r="A18" s="107">
        <f>-A17/2</f>
        <v>-2</v>
      </c>
      <c r="B18" s="107">
        <f t="shared" ref="B18:D18" si="0">-B17/2</f>
        <v>6</v>
      </c>
      <c r="C18" s="107">
        <f t="shared" si="0"/>
        <v>1.5</v>
      </c>
      <c r="D18" s="107">
        <f t="shared" si="0"/>
        <v>-4</v>
      </c>
      <c r="E18" s="110" t="s">
        <v>17</v>
      </c>
      <c r="M18" s="3">
        <f>N15*P15*P18</f>
        <v>-12</v>
      </c>
      <c r="O18" s="11"/>
      <c r="P18" s="17">
        <f>O9-K5</f>
        <v>3</v>
      </c>
      <c r="R18" s="116" t="s">
        <v>36</v>
      </c>
      <c r="S18" s="117"/>
      <c r="T18" s="60">
        <f>$M$5-$I$5</f>
        <v>3</v>
      </c>
      <c r="U18" s="60">
        <f>$N$5-$J$5</f>
        <v>1</v>
      </c>
      <c r="V18" s="60">
        <f>$O$5-$K$5</f>
        <v>4</v>
      </c>
    </row>
    <row r="19" spans="1:27" ht="21.75" customHeight="1">
      <c r="A19" s="21" t="s">
        <v>18</v>
      </c>
      <c r="B19" s="21"/>
      <c r="C19" s="21"/>
      <c r="D19" s="22"/>
      <c r="F19" s="29"/>
      <c r="G19" s="29"/>
      <c r="H19" s="29"/>
      <c r="I19" s="29"/>
      <c r="J19" s="140" t="s">
        <v>60</v>
      </c>
      <c r="K19" s="140"/>
      <c r="L19" s="140"/>
      <c r="R19" s="116" t="s">
        <v>38</v>
      </c>
      <c r="S19" s="117"/>
      <c r="T19" s="60">
        <f>$M$5-$M$9</f>
        <v>4</v>
      </c>
      <c r="U19" s="60">
        <f>$N$5-$N$9</f>
        <v>-3</v>
      </c>
      <c r="V19" s="60">
        <f>$O$5-$O$9</f>
        <v>1</v>
      </c>
    </row>
    <row r="20" spans="1:27" ht="32.25" customHeight="1" thickBot="1">
      <c r="A20" s="139" t="s">
        <v>91</v>
      </c>
      <c r="B20" s="139"/>
      <c r="C20" s="139"/>
      <c r="D20" s="139"/>
      <c r="E20" s="139"/>
      <c r="F20" s="27"/>
      <c r="G20" s="28"/>
      <c r="H20" s="28"/>
      <c r="I20" s="26"/>
      <c r="J20" s="67">
        <v>-7</v>
      </c>
      <c r="K20" s="67">
        <v>8</v>
      </c>
      <c r="L20" s="67">
        <v>-4</v>
      </c>
      <c r="M20" s="45" t="s">
        <v>12</v>
      </c>
      <c r="N20" s="19" t="s">
        <v>13</v>
      </c>
      <c r="O20" s="19" t="s">
        <v>14</v>
      </c>
      <c r="P20" s="19" t="s">
        <v>15</v>
      </c>
      <c r="R20" s="62"/>
      <c r="S20" s="39"/>
      <c r="T20" s="39"/>
    </row>
    <row r="21" spans="1:27" ht="20.100000000000001" customHeight="1" thickBot="1">
      <c r="A21" s="19" t="s">
        <v>19</v>
      </c>
      <c r="B21" s="19" t="s">
        <v>20</v>
      </c>
      <c r="C21" s="19" t="s">
        <v>21</v>
      </c>
      <c r="D21" s="61" t="s">
        <v>49</v>
      </c>
      <c r="E21" s="106" t="s">
        <v>90</v>
      </c>
      <c r="F21" s="136" t="s">
        <v>50</v>
      </c>
      <c r="G21" s="137"/>
      <c r="H21" s="138"/>
      <c r="J21" s="67">
        <f>J20*J20</f>
        <v>49</v>
      </c>
      <c r="K21" s="67">
        <f t="shared" ref="K21:L21" si="1">K20*K20</f>
        <v>64</v>
      </c>
      <c r="L21" s="67">
        <f t="shared" si="1"/>
        <v>16</v>
      </c>
      <c r="M21" s="45">
        <f>M18/N15</f>
        <v>12</v>
      </c>
      <c r="N21" s="19">
        <f>-M18/P15</f>
        <v>3</v>
      </c>
      <c r="O21" s="19">
        <f>-M18/P18</f>
        <v>4</v>
      </c>
      <c r="P21" s="19">
        <f>(M18/N15)*N14-(M18/P15)*P14-(M18/P18)*P17</f>
        <v>-15</v>
      </c>
      <c r="Q21" s="20" t="s">
        <v>17</v>
      </c>
      <c r="R21" s="63"/>
      <c r="S21" s="39"/>
      <c r="T21" s="39"/>
    </row>
    <row r="22" spans="1:27" ht="20.100000000000001" customHeight="1" thickBot="1">
      <c r="A22" s="108">
        <f>SQRT(B11*B11+D11*D11+D14*D14)</f>
        <v>5.0990195135927845</v>
      </c>
      <c r="B22" s="108">
        <f>SQRT(H11*H11+J11*J11+J14*J14)</f>
        <v>5.0990195135927845</v>
      </c>
      <c r="C22" s="19">
        <f>SQRT(N15*N15+P15*P15+P18*P18)</f>
        <v>5.0990195135927845</v>
      </c>
      <c r="D22" s="73">
        <f>A22+B22+C22</f>
        <v>15.297058540778353</v>
      </c>
      <c r="E22">
        <f>D22/2</f>
        <v>7.6485292703891767</v>
      </c>
      <c r="F22" s="30" t="s">
        <v>51</v>
      </c>
      <c r="G22" s="31" t="s">
        <v>52</v>
      </c>
      <c r="H22" s="32" t="s">
        <v>53</v>
      </c>
      <c r="J22" s="67"/>
      <c r="K22" s="67"/>
      <c r="L22" s="67">
        <f>J21+K21+L21</f>
        <v>129</v>
      </c>
    </row>
    <row r="23" spans="1:27" ht="20.100000000000001" customHeight="1" thickBot="1">
      <c r="A23" s="19">
        <f>B11*B11+D11*D11+D14*D14</f>
        <v>26</v>
      </c>
      <c r="B23" s="19">
        <f>H11*H11+J11*J11+J14*J14</f>
        <v>26</v>
      </c>
      <c r="C23" s="44">
        <f>N15*N15+P15*P15+P18*P18</f>
        <v>26</v>
      </c>
      <c r="D23" s="22" t="s">
        <v>23</v>
      </c>
      <c r="F23" s="33">
        <v>1</v>
      </c>
      <c r="G23" s="66">
        <v>1</v>
      </c>
      <c r="H23" s="35">
        <v>-2</v>
      </c>
      <c r="J23" s="67"/>
      <c r="K23" s="67"/>
      <c r="L23" s="67">
        <f>SQRT(L22)</f>
        <v>11.357816691600547</v>
      </c>
    </row>
    <row r="24" spans="1:27" ht="20.100000000000001" customHeight="1">
      <c r="C24" s="43" t="s">
        <v>41</v>
      </c>
      <c r="D24" s="43" t="s">
        <v>42</v>
      </c>
      <c r="E24" s="43" t="s">
        <v>43</v>
      </c>
      <c r="J24" s="58" t="str">
        <f>A21</f>
        <v>АВ</v>
      </c>
      <c r="K24" s="58">
        <f>A22</f>
        <v>5.0990195135927845</v>
      </c>
    </row>
    <row r="25" spans="1:27" ht="20.100000000000001" customHeight="1">
      <c r="A25" s="116" t="s">
        <v>36</v>
      </c>
      <c r="B25" s="117"/>
      <c r="C25" s="60">
        <f>$M$5-$I$5</f>
        <v>3</v>
      </c>
      <c r="D25" s="60">
        <f>$N$5-$J$5</f>
        <v>1</v>
      </c>
      <c r="E25" s="60">
        <f>$O$5-$K$5</f>
        <v>4</v>
      </c>
      <c r="F25" s="45" t="s">
        <v>54</v>
      </c>
      <c r="G25" s="19" t="s">
        <v>55</v>
      </c>
      <c r="H25" s="19" t="s">
        <v>56</v>
      </c>
      <c r="J25" s="57" t="str">
        <f>H25</f>
        <v>СД</v>
      </c>
      <c r="K25" s="57">
        <f>H26</f>
        <v>6.4807406984078604</v>
      </c>
      <c r="L25" s="59" t="s">
        <v>45</v>
      </c>
      <c r="M25" s="57">
        <f>K24/K25</f>
        <v>0.78679579246944309</v>
      </c>
    </row>
    <row r="26" spans="1:27" ht="20.100000000000001" customHeight="1">
      <c r="A26" s="116" t="s">
        <v>35</v>
      </c>
      <c r="B26" s="117"/>
      <c r="C26" s="60">
        <f>I5-M5</f>
        <v>-3</v>
      </c>
      <c r="D26" s="60">
        <f>J5-N5</f>
        <v>-1</v>
      </c>
      <c r="E26" s="60">
        <f>K5-O5</f>
        <v>-4</v>
      </c>
      <c r="F26" s="45">
        <f>SQRT((F23-I5)*(F23-I5)+(G23-J5)*(G23-J5)+(H23-K5)*(H23-K5))</f>
        <v>2</v>
      </c>
      <c r="G26" s="45">
        <f>SQRT((F23-M5)*(F23-M5)+(G23-N5)*(G23-N5)+(H23-O5)*(H23-O5))</f>
        <v>6.7823299831252681</v>
      </c>
      <c r="H26" s="45">
        <f>SQRT((F23-M9)*(F23-M9)+(G23-N9)*(G23-N9)+(H23-O9)*(H23-O9))</f>
        <v>6.4807406984078604</v>
      </c>
      <c r="K26" s="8"/>
    </row>
    <row r="27" spans="1:27" ht="20.100000000000001" customHeight="1">
      <c r="A27" s="116" t="s">
        <v>37</v>
      </c>
      <c r="B27" s="117"/>
      <c r="C27" s="60">
        <f>M9-M5</f>
        <v>-4</v>
      </c>
      <c r="D27" s="60">
        <f>N9-N5</f>
        <v>3</v>
      </c>
      <c r="E27" s="60">
        <f>O9-O5</f>
        <v>-1</v>
      </c>
      <c r="F27" s="45">
        <f>F26*F26</f>
        <v>4</v>
      </c>
      <c r="G27" s="45">
        <f>G26*G26</f>
        <v>46</v>
      </c>
      <c r="H27" s="45">
        <f>H26*H26</f>
        <v>42</v>
      </c>
      <c r="I27" t="s">
        <v>23</v>
      </c>
    </row>
    <row r="28" spans="1:27" ht="20.100000000000001" customHeight="1">
      <c r="A28" s="116" t="s">
        <v>38</v>
      </c>
      <c r="B28" s="117"/>
      <c r="C28" s="60">
        <f>$M$5-$M$9</f>
        <v>4</v>
      </c>
      <c r="D28" s="60">
        <f>$N$5-$N$9</f>
        <v>-3</v>
      </c>
      <c r="E28" s="60">
        <f>$O$5-$O$9</f>
        <v>1</v>
      </c>
    </row>
    <row r="29" spans="1:27" ht="20.100000000000001" customHeight="1">
      <c r="A29" s="116" t="s">
        <v>39</v>
      </c>
      <c r="B29" s="117"/>
      <c r="C29" s="60">
        <f>M9-I5</f>
        <v>-1</v>
      </c>
      <c r="D29" s="60">
        <f>N9-J5</f>
        <v>4</v>
      </c>
      <c r="E29" s="60">
        <f>O9-K5</f>
        <v>3</v>
      </c>
      <c r="L29" s="40" t="s">
        <v>59</v>
      </c>
      <c r="M29" s="39">
        <f>B11*H31+D11*I31+D14*J31</f>
        <v>-21</v>
      </c>
      <c r="N29" s="40">
        <f>ABS(M29)</f>
        <v>21</v>
      </c>
      <c r="O29" s="39">
        <f>C25*C25+D25*D25+E25*E25</f>
        <v>26</v>
      </c>
      <c r="P29" s="40">
        <f>SQRT(O29)</f>
        <v>5.0990195135927845</v>
      </c>
      <c r="Q29" s="39">
        <f>H31*H31+I31*I31+J31*J31</f>
        <v>42</v>
      </c>
      <c r="R29" s="40">
        <f>SQRT(Q29)</f>
        <v>6.4807406984078604</v>
      </c>
      <c r="S29" s="39">
        <f>P29*R29</f>
        <v>33.045423283716609</v>
      </c>
      <c r="T29" s="39">
        <f>N29/S29</f>
        <v>0.63548890930224256</v>
      </c>
      <c r="U29" s="39"/>
    </row>
    <row r="30" spans="1:27" ht="20.100000000000001" customHeight="1">
      <c r="A30" s="116" t="s">
        <v>40</v>
      </c>
      <c r="B30" s="117"/>
      <c r="C30" s="60">
        <f>I5-M9</f>
        <v>1</v>
      </c>
      <c r="D30" s="60">
        <f>J5-N9</f>
        <v>-4</v>
      </c>
      <c r="E30" s="60">
        <f>K5-O9</f>
        <v>-3</v>
      </c>
      <c r="H30" s="43" t="s">
        <v>41</v>
      </c>
      <c r="I30" s="43" t="s">
        <v>42</v>
      </c>
      <c r="J30" s="43" t="s">
        <v>14</v>
      </c>
      <c r="L30" s="39"/>
      <c r="M30" s="39"/>
      <c r="N30" s="39"/>
      <c r="O30" s="39"/>
      <c r="P30" s="39"/>
      <c r="Q30" s="39"/>
      <c r="R30" s="39"/>
      <c r="S30" s="39" t="s">
        <v>28</v>
      </c>
      <c r="T30" s="39">
        <f>ACOS(T29)</f>
        <v>0.88215475965284096</v>
      </c>
      <c r="U30" s="39" t="s">
        <v>29</v>
      </c>
    </row>
    <row r="31" spans="1:27" ht="20.100000000000001" customHeight="1">
      <c r="A31" s="116" t="s">
        <v>57</v>
      </c>
      <c r="B31" s="117"/>
      <c r="C31" s="61">
        <f>F23-I5</f>
        <v>0</v>
      </c>
      <c r="D31" s="61">
        <f>G23-J5</f>
        <v>0</v>
      </c>
      <c r="E31" s="61">
        <f>H23-K5</f>
        <v>-2</v>
      </c>
      <c r="F31" s="116" t="s">
        <v>58</v>
      </c>
      <c r="G31" s="117"/>
      <c r="H31" s="61">
        <f>F23-M9</f>
        <v>1</v>
      </c>
      <c r="I31" s="61">
        <f>G23-N9</f>
        <v>-4</v>
      </c>
      <c r="J31" s="61">
        <f>H23-O9</f>
        <v>-5</v>
      </c>
      <c r="L31" s="39"/>
      <c r="M31" s="39"/>
      <c r="N31" s="39"/>
      <c r="O31" s="39"/>
      <c r="P31" s="39"/>
      <c r="Q31" s="39"/>
      <c r="R31" s="39"/>
      <c r="T31" s="40">
        <f>DEGREES(T30)</f>
        <v>50.543744605485308</v>
      </c>
      <c r="U31" s="40" t="s">
        <v>30</v>
      </c>
    </row>
    <row r="32" spans="1:27" ht="20.100000000000001" customHeight="1">
      <c r="A32" s="46" t="s">
        <v>44</v>
      </c>
      <c r="M32" s="8"/>
      <c r="N32" s="8"/>
      <c r="O32" s="8"/>
      <c r="P32" s="8"/>
    </row>
    <row r="33" spans="1:21" ht="20.100000000000001" customHeight="1">
      <c r="A33" s="47"/>
      <c r="M33" s="8"/>
      <c r="N33" s="8"/>
      <c r="O33" s="8"/>
      <c r="P33" s="8"/>
    </row>
    <row r="34" spans="1:21" ht="20.100000000000001" customHeight="1">
      <c r="A34" s="47"/>
      <c r="D34" s="39" t="s">
        <v>19</v>
      </c>
      <c r="E34" s="48" t="s">
        <v>95</v>
      </c>
      <c r="F34" s="49">
        <f>-J5</f>
        <v>-1</v>
      </c>
      <c r="G34" s="135" t="s">
        <v>45</v>
      </c>
      <c r="H34" s="50" t="s">
        <v>94</v>
      </c>
      <c r="I34" s="49">
        <f>-I5</f>
        <v>-1</v>
      </c>
    </row>
    <row r="35" spans="1:21" ht="20.100000000000001" customHeight="1">
      <c r="D35" s="39"/>
      <c r="E35" s="134">
        <f>D25</f>
        <v>1</v>
      </c>
      <c r="F35" s="134"/>
      <c r="G35" s="135"/>
      <c r="H35" s="135">
        <f>C25</f>
        <v>3</v>
      </c>
      <c r="I35" s="135"/>
    </row>
    <row r="36" spans="1:21" ht="20.100000000000001" customHeight="1" thickBot="1">
      <c r="D36" s="39"/>
      <c r="E36" s="39"/>
      <c r="F36" s="39"/>
      <c r="G36" s="39"/>
      <c r="H36" s="39"/>
      <c r="L36" s="64" t="s">
        <v>63</v>
      </c>
      <c r="M36" s="65">
        <f>C30*H38+D30*I38+E30*J38</f>
        <v>-19</v>
      </c>
      <c r="N36" s="64">
        <f>M36</f>
        <v>-19</v>
      </c>
      <c r="O36" s="65">
        <f>C30*C30+D30*D30+E30*E30</f>
        <v>26</v>
      </c>
      <c r="P36" s="64">
        <f>SQRT(O36)</f>
        <v>5.0990195135927845</v>
      </c>
      <c r="Q36" s="65">
        <f>H38*H38+I38*I38+J38*J38</f>
        <v>46</v>
      </c>
      <c r="R36" s="64">
        <f>SQRT(Q36)</f>
        <v>6.7823299831252681</v>
      </c>
      <c r="S36" s="65">
        <f>P36*R36</f>
        <v>34.583232931581165</v>
      </c>
      <c r="T36" s="65">
        <f>N36/S36</f>
        <v>-0.5493991853679282</v>
      </c>
      <c r="U36" s="65"/>
    </row>
    <row r="37" spans="1:21" ht="20.100000000000001" customHeight="1" thickBot="1">
      <c r="C37" s="124" t="s">
        <v>46</v>
      </c>
      <c r="D37" s="125"/>
      <c r="H37" s="43" t="s">
        <v>41</v>
      </c>
      <c r="I37" s="43" t="s">
        <v>42</v>
      </c>
      <c r="J37" s="43" t="s">
        <v>14</v>
      </c>
      <c r="S37" s="39" t="s">
        <v>28</v>
      </c>
      <c r="T37" s="39">
        <f>ACOS(T36)</f>
        <v>2.1524413383088352</v>
      </c>
      <c r="U37" s="39" t="s">
        <v>29</v>
      </c>
    </row>
    <row r="38" spans="1:21" ht="20.100000000000001" customHeight="1">
      <c r="C38" s="53" t="s">
        <v>47</v>
      </c>
      <c r="D38" s="109">
        <f>(N5-J5)/(M5-I5)</f>
        <v>0.33333333333333331</v>
      </c>
      <c r="F38" s="116" t="s">
        <v>62</v>
      </c>
      <c r="G38" s="117"/>
      <c r="H38" s="61">
        <f>M5-F23</f>
        <v>3</v>
      </c>
      <c r="I38" s="61">
        <f>N5-G23</f>
        <v>1</v>
      </c>
      <c r="J38" s="61">
        <f>O5-H23</f>
        <v>6</v>
      </c>
      <c r="T38" s="40">
        <f>DEGREES(T37)</f>
        <v>123.32580433458686</v>
      </c>
      <c r="U38" s="40" t="s">
        <v>30</v>
      </c>
    </row>
    <row r="39" spans="1:21" ht="20.100000000000001" customHeight="1">
      <c r="C39" s="51" t="s">
        <v>48</v>
      </c>
      <c r="D39" s="61">
        <f>N5-M5*D38</f>
        <v>0.66666666666666674</v>
      </c>
    </row>
    <row r="40" spans="1:21" ht="20.100000000000001" customHeight="1">
      <c r="A40" s="126" t="s">
        <v>69</v>
      </c>
      <c r="B40" s="126"/>
      <c r="C40" s="126"/>
    </row>
    <row r="41" spans="1:21" ht="23.25" customHeight="1">
      <c r="B41" s="71" t="s">
        <v>64</v>
      </c>
      <c r="C41" s="130" t="s">
        <v>65</v>
      </c>
      <c r="D41" s="130"/>
      <c r="E41" s="130"/>
      <c r="F41" s="130"/>
      <c r="G41" s="130"/>
      <c r="H41" s="78"/>
      <c r="I41" s="141" t="s">
        <v>66</v>
      </c>
      <c r="J41" s="129"/>
      <c r="M41" s="128" t="s">
        <v>67</v>
      </c>
      <c r="N41" s="129"/>
      <c r="Q41" s="128" t="s">
        <v>70</v>
      </c>
      <c r="R41" s="129"/>
    </row>
    <row r="42" spans="1:21" ht="20.100000000000001" customHeight="1">
      <c r="A42" s="56">
        <f>J43*O43</f>
        <v>4</v>
      </c>
      <c r="B42" s="56">
        <f>K43*N43</f>
        <v>-2</v>
      </c>
      <c r="D42" s="56">
        <f>K43*M43</f>
        <v>2</v>
      </c>
      <c r="E42" s="56">
        <f>I43*O43</f>
        <v>8</v>
      </c>
      <c r="G42" s="56">
        <f>I43*N43</f>
        <v>-16</v>
      </c>
      <c r="H42" s="79">
        <f>J43*M43</f>
        <v>8</v>
      </c>
      <c r="I42" s="77" t="s">
        <v>12</v>
      </c>
      <c r="J42" s="52" t="s">
        <v>13</v>
      </c>
      <c r="K42" s="52" t="s">
        <v>14</v>
      </c>
      <c r="L42" s="72"/>
      <c r="M42" s="52" t="s">
        <v>12</v>
      </c>
      <c r="N42" s="52" t="s">
        <v>13</v>
      </c>
      <c r="O42" s="52" t="s">
        <v>14</v>
      </c>
      <c r="Q42" s="52" t="s">
        <v>12</v>
      </c>
      <c r="R42" s="52" t="s">
        <v>13</v>
      </c>
      <c r="S42" s="52" t="s">
        <v>14</v>
      </c>
    </row>
    <row r="43" spans="1:21" ht="20.100000000000001" customHeight="1">
      <c r="A43" s="56"/>
      <c r="B43" s="73">
        <f>A42-B42</f>
        <v>6</v>
      </c>
      <c r="D43" s="56"/>
      <c r="E43" s="73">
        <f>D42-E42</f>
        <v>-6</v>
      </c>
      <c r="G43" s="56"/>
      <c r="H43" s="80">
        <f>G42-H42</f>
        <v>-24</v>
      </c>
      <c r="I43" s="77">
        <v>8</v>
      </c>
      <c r="J43" s="52">
        <v>4</v>
      </c>
      <c r="K43" s="52">
        <v>1</v>
      </c>
      <c r="L43" s="68"/>
      <c r="M43" s="52">
        <v>2</v>
      </c>
      <c r="N43" s="52">
        <v>-2</v>
      </c>
      <c r="O43" s="52">
        <v>1</v>
      </c>
      <c r="Q43" s="52">
        <v>1</v>
      </c>
      <c r="R43" s="52">
        <v>1</v>
      </c>
      <c r="S43" s="52">
        <v>-1</v>
      </c>
    </row>
    <row r="44" spans="1:21" ht="20.100000000000001" customHeight="1">
      <c r="A44" s="126" t="s">
        <v>71</v>
      </c>
      <c r="B44" s="126"/>
      <c r="C44" s="126"/>
      <c r="D44" s="126"/>
      <c r="E44" s="39"/>
      <c r="F44" s="39"/>
      <c r="G44" s="39"/>
      <c r="H44" s="39"/>
      <c r="I44" s="72"/>
      <c r="J44" s="72"/>
      <c r="K44" s="72"/>
      <c r="L44" s="72"/>
      <c r="M44" s="72"/>
      <c r="N44" s="72"/>
      <c r="O44" s="72"/>
    </row>
    <row r="45" spans="1:21" ht="20.100000000000001" customHeight="1" thickBot="1">
      <c r="A45" s="127" t="s">
        <v>68</v>
      </c>
      <c r="B45" s="127"/>
      <c r="C45" s="127"/>
      <c r="D45" s="127"/>
      <c r="E45" s="1"/>
      <c r="F45" s="1"/>
      <c r="G45" s="1"/>
    </row>
    <row r="46" spans="1:21" ht="20.100000000000001" customHeight="1" thickBot="1">
      <c r="A46" s="74">
        <f>I43*M43</f>
        <v>16</v>
      </c>
      <c r="B46" s="82" t="s">
        <v>73</v>
      </c>
      <c r="C46" s="74">
        <f>J43*N43</f>
        <v>-8</v>
      </c>
      <c r="D46" s="82" t="s">
        <v>73</v>
      </c>
      <c r="E46" s="74">
        <f>K43*O43</f>
        <v>1</v>
      </c>
      <c r="F46" s="75" t="s">
        <v>45</v>
      </c>
      <c r="G46" s="81">
        <f>SUM(A46:E46)</f>
        <v>9</v>
      </c>
      <c r="H46" s="76"/>
      <c r="I46" s="98" t="s">
        <v>81</v>
      </c>
      <c r="J46" s="70"/>
      <c r="K46" s="85"/>
      <c r="L46" s="69"/>
      <c r="M46" s="95"/>
      <c r="N46" s="92"/>
      <c r="P46" s="98" t="s">
        <v>85</v>
      </c>
      <c r="Q46" s="70"/>
      <c r="R46" s="85"/>
      <c r="S46" s="69"/>
    </row>
    <row r="47" spans="1:21" ht="20.100000000000001" customHeight="1" thickBot="1">
      <c r="I47" s="54" t="s">
        <v>41</v>
      </c>
      <c r="J47" s="87" t="s">
        <v>42</v>
      </c>
      <c r="K47" s="100" t="s">
        <v>14</v>
      </c>
      <c r="L47" s="88" t="s">
        <v>76</v>
      </c>
      <c r="M47" s="95"/>
      <c r="N47" s="90"/>
      <c r="P47" s="54" t="s">
        <v>41</v>
      </c>
      <c r="Q47" s="87" t="s">
        <v>42</v>
      </c>
      <c r="R47" s="100" t="s">
        <v>14</v>
      </c>
      <c r="S47" s="88" t="s">
        <v>76</v>
      </c>
    </row>
    <row r="48" spans="1:21" ht="20.100000000000001" customHeight="1" thickBot="1">
      <c r="A48" s="126" t="s">
        <v>72</v>
      </c>
      <c r="B48" s="126"/>
      <c r="C48" s="126"/>
      <c r="D48" s="126"/>
      <c r="I48" s="61">
        <f>(I52+L48*L52)/(1+L48)</f>
        <v>0.86602539999999983</v>
      </c>
      <c r="J48" s="86">
        <f>(J52+L48*M52)/(1+L48)</f>
        <v>3.5000000000000004</v>
      </c>
      <c r="K48" s="101">
        <f>(K52+L48*N52)/(1+L48)</f>
        <v>0</v>
      </c>
      <c r="L48" s="99">
        <f>1/3</f>
        <v>0.33333333333333331</v>
      </c>
      <c r="M48" s="95"/>
      <c r="N48" s="91"/>
      <c r="P48" s="61">
        <f>(P52+S48*S52)/(1+S48)</f>
        <v>1.1547005333333333</v>
      </c>
      <c r="Q48" s="86">
        <f>(Q52+S48*T52)/(1+S48)</f>
        <v>0.66666666666666663</v>
      </c>
      <c r="R48" s="101">
        <f>(R52+S48*U52)/(1+S48)</f>
        <v>2.9814240000000001</v>
      </c>
      <c r="S48" s="99">
        <f>2/4</f>
        <v>0.5</v>
      </c>
    </row>
    <row r="49" spans="1:21" ht="20.100000000000001" customHeight="1" thickBot="1">
      <c r="A49" s="74">
        <f>A46*Q43</f>
        <v>16</v>
      </c>
      <c r="B49" s="82" t="s">
        <v>73</v>
      </c>
      <c r="C49" s="74">
        <f>C46*R43</f>
        <v>-8</v>
      </c>
      <c r="D49" s="82" t="s">
        <v>73</v>
      </c>
      <c r="E49" s="74">
        <f>E46*S43</f>
        <v>-1</v>
      </c>
      <c r="F49" s="75" t="s">
        <v>45</v>
      </c>
      <c r="G49" s="81">
        <f>SUM(A49:E49)</f>
        <v>7</v>
      </c>
      <c r="I49" s="69"/>
      <c r="J49" s="69"/>
      <c r="K49" s="69"/>
      <c r="L49" s="95"/>
      <c r="M49" s="95"/>
      <c r="N49" s="92"/>
    </row>
    <row r="50" spans="1:21" ht="20.100000000000001" customHeight="1">
      <c r="A50" s="84" t="s">
        <v>74</v>
      </c>
      <c r="B50" s="84"/>
      <c r="C50" s="69"/>
      <c r="I50" s="93"/>
      <c r="J50" s="97" t="s">
        <v>82</v>
      </c>
      <c r="K50" s="104"/>
      <c r="L50" s="97"/>
      <c r="M50" s="97" t="s">
        <v>83</v>
      </c>
      <c r="N50" s="77"/>
      <c r="P50" s="93"/>
      <c r="Q50" s="97" t="s">
        <v>86</v>
      </c>
      <c r="R50" s="104"/>
      <c r="S50" s="97"/>
      <c r="T50" s="97" t="s">
        <v>83</v>
      </c>
      <c r="U50" s="77"/>
    </row>
    <row r="51" spans="1:21" ht="20.100000000000001" customHeight="1">
      <c r="A51" s="84" t="s">
        <v>75</v>
      </c>
      <c r="B51" s="84"/>
      <c r="C51" s="69"/>
      <c r="I51" s="54" t="s">
        <v>78</v>
      </c>
      <c r="J51" s="87" t="s">
        <v>79</v>
      </c>
      <c r="K51" s="105" t="s">
        <v>87</v>
      </c>
      <c r="L51" s="102" t="s">
        <v>80</v>
      </c>
      <c r="M51" s="87" t="s">
        <v>88</v>
      </c>
      <c r="N51" s="54" t="s">
        <v>89</v>
      </c>
      <c r="P51" s="54" t="s">
        <v>78</v>
      </c>
      <c r="Q51" s="87" t="s">
        <v>79</v>
      </c>
      <c r="R51" s="105" t="s">
        <v>87</v>
      </c>
      <c r="S51" s="102" t="s">
        <v>80</v>
      </c>
      <c r="T51" s="87" t="s">
        <v>88</v>
      </c>
      <c r="U51" s="54" t="s">
        <v>89</v>
      </c>
    </row>
    <row r="52" spans="1:21" ht="20.100000000000001" customHeight="1">
      <c r="I52" s="52">
        <v>0</v>
      </c>
      <c r="J52" s="93">
        <v>4</v>
      </c>
      <c r="K52" s="103">
        <v>0</v>
      </c>
      <c r="L52" s="77">
        <v>3.4641015999999998</v>
      </c>
      <c r="M52" s="93">
        <v>2</v>
      </c>
      <c r="N52" s="52">
        <v>0</v>
      </c>
      <c r="P52" s="52">
        <v>0</v>
      </c>
      <c r="Q52" s="93">
        <f>V31</f>
        <v>0</v>
      </c>
      <c r="R52" s="103">
        <v>4.4721359999999999</v>
      </c>
      <c r="S52" s="77">
        <v>3.4641015999999998</v>
      </c>
      <c r="T52" s="93">
        <v>2</v>
      </c>
      <c r="U52" s="52">
        <v>0</v>
      </c>
    </row>
    <row r="53" spans="1:21" ht="20.100000000000001" customHeight="1" thickBot="1">
      <c r="C53" s="83"/>
    </row>
    <row r="54" spans="1:21" ht="20.100000000000001" customHeight="1" thickBot="1">
      <c r="A54" s="124" t="s">
        <v>98</v>
      </c>
      <c r="B54" s="125"/>
      <c r="C54" s="85"/>
      <c r="D54" s="39"/>
      <c r="F54" s="96"/>
      <c r="G54" s="96"/>
      <c r="H54" s="85"/>
      <c r="I54" s="98" t="s">
        <v>84</v>
      </c>
      <c r="J54" s="70"/>
      <c r="K54" s="85"/>
      <c r="L54" s="69"/>
      <c r="M54" s="85"/>
      <c r="N54" s="89"/>
      <c r="O54" s="26"/>
      <c r="P54" s="123"/>
      <c r="Q54" s="123"/>
      <c r="R54" s="85"/>
      <c r="S54" s="89"/>
      <c r="T54" s="26"/>
    </row>
    <row r="55" spans="1:21" ht="20.100000000000001" customHeight="1" thickBot="1">
      <c r="A55" s="54" t="s">
        <v>41</v>
      </c>
      <c r="B55" s="87" t="s">
        <v>42</v>
      </c>
      <c r="C55" s="100" t="s">
        <v>14</v>
      </c>
      <c r="D55" s="88" t="s">
        <v>76</v>
      </c>
      <c r="F55" s="90"/>
      <c r="G55" s="90"/>
      <c r="H55" s="85"/>
      <c r="I55" s="54" t="s">
        <v>41</v>
      </c>
      <c r="J55" s="87" t="s">
        <v>42</v>
      </c>
      <c r="K55" s="100" t="s">
        <v>14</v>
      </c>
      <c r="L55" s="88" t="s">
        <v>76</v>
      </c>
      <c r="M55" s="85"/>
      <c r="N55" s="85"/>
      <c r="O55" s="26"/>
      <c r="P55" s="90"/>
      <c r="Q55" s="90"/>
      <c r="R55" s="85"/>
      <c r="S55" s="85"/>
      <c r="T55" s="26"/>
    </row>
    <row r="56" spans="1:21" ht="20.100000000000001" customHeight="1" thickBot="1">
      <c r="A56" s="61">
        <f>(A60+D56*D60)/(1+D56)</f>
        <v>4.666666666666667</v>
      </c>
      <c r="B56" s="86">
        <f>(B60+D56*E60)/(1+D56)</f>
        <v>1.1666666666666667</v>
      </c>
      <c r="C56" s="101">
        <f>(C60+D56*F60)/(1+D56)</f>
        <v>4.166666666666667</v>
      </c>
      <c r="D56" s="99">
        <f>1/5</f>
        <v>0.2</v>
      </c>
      <c r="F56" s="91"/>
      <c r="G56" s="91"/>
      <c r="H56" s="92"/>
      <c r="I56" s="61">
        <f>(I60+L56*L60)/(1+L56)</f>
        <v>1</v>
      </c>
      <c r="J56" s="86">
        <f>(J60+L56*M60)/(1+L56)</f>
        <v>0.5</v>
      </c>
      <c r="K56" s="101">
        <f>(K60+L56*N60)/(1+L56)</f>
        <v>0</v>
      </c>
      <c r="L56" s="99">
        <f>1/3</f>
        <v>0.33333333333333331</v>
      </c>
      <c r="M56" s="92"/>
      <c r="N56" s="92"/>
      <c r="O56" s="26"/>
      <c r="P56" s="91"/>
      <c r="Q56" s="91"/>
      <c r="R56" s="92"/>
      <c r="S56" s="92"/>
      <c r="T56" s="26"/>
    </row>
    <row r="57" spans="1:21" ht="20.100000000000001" customHeight="1">
      <c r="A57" s="39"/>
      <c r="B57" s="39"/>
      <c r="C57" s="39"/>
      <c r="F57" s="89"/>
      <c r="G57" s="89"/>
      <c r="H57" s="89"/>
      <c r="I57" s="26"/>
      <c r="J57" s="26"/>
      <c r="K57" s="89"/>
      <c r="L57" s="89"/>
      <c r="M57" s="89"/>
      <c r="N57" s="26"/>
      <c r="O57" s="26"/>
      <c r="P57" s="89"/>
      <c r="Q57" s="89"/>
      <c r="R57" s="89"/>
      <c r="S57" s="89"/>
      <c r="T57" s="26"/>
    </row>
    <row r="58" spans="1:21" ht="20.100000000000001" customHeight="1">
      <c r="A58" s="119" t="s">
        <v>96</v>
      </c>
      <c r="B58" s="120"/>
      <c r="C58" s="121"/>
      <c r="D58" s="120" t="s">
        <v>97</v>
      </c>
      <c r="E58" s="120"/>
      <c r="F58" s="122"/>
      <c r="G58" s="94"/>
      <c r="H58" s="94"/>
      <c r="I58" s="93"/>
      <c r="J58" s="97" t="s">
        <v>77</v>
      </c>
      <c r="K58" s="104"/>
      <c r="L58" s="97"/>
      <c r="M58" s="97" t="s">
        <v>83</v>
      </c>
      <c r="N58" s="77"/>
      <c r="O58" s="26"/>
      <c r="P58" s="118"/>
      <c r="Q58" s="118"/>
      <c r="R58" s="118"/>
      <c r="S58" s="118"/>
      <c r="T58" s="26"/>
    </row>
    <row r="59" spans="1:21" ht="20.100000000000001" customHeight="1">
      <c r="A59" s="54" t="s">
        <v>78</v>
      </c>
      <c r="B59" s="87" t="s">
        <v>79</v>
      </c>
      <c r="C59" s="103" t="s">
        <v>87</v>
      </c>
      <c r="D59" s="102" t="s">
        <v>80</v>
      </c>
      <c r="E59" s="87" t="s">
        <v>88</v>
      </c>
      <c r="F59" s="54" t="s">
        <v>89</v>
      </c>
      <c r="G59" s="90"/>
      <c r="H59" s="90"/>
      <c r="I59" s="54" t="s">
        <v>78</v>
      </c>
      <c r="J59" s="87" t="s">
        <v>79</v>
      </c>
      <c r="K59" s="105" t="s">
        <v>87</v>
      </c>
      <c r="L59" s="102" t="s">
        <v>80</v>
      </c>
      <c r="M59" s="87" t="s">
        <v>88</v>
      </c>
      <c r="N59" s="54" t="s">
        <v>89</v>
      </c>
      <c r="O59" s="26"/>
      <c r="P59" s="90"/>
      <c r="Q59" s="90"/>
      <c r="R59" s="90"/>
      <c r="S59" s="90"/>
      <c r="T59" s="26"/>
    </row>
    <row r="60" spans="1:21" ht="20.100000000000001" customHeight="1">
      <c r="A60" s="52">
        <v>5</v>
      </c>
      <c r="B60" s="93">
        <v>1</v>
      </c>
      <c r="C60" s="103">
        <v>4</v>
      </c>
      <c r="D60" s="77">
        <v>3</v>
      </c>
      <c r="E60" s="93">
        <v>2</v>
      </c>
      <c r="F60" s="52">
        <v>5</v>
      </c>
      <c r="G60" s="90"/>
      <c r="H60" s="90"/>
      <c r="I60" s="52">
        <v>0</v>
      </c>
      <c r="J60" s="93">
        <f>O39</f>
        <v>0</v>
      </c>
      <c r="K60" s="103">
        <v>0</v>
      </c>
      <c r="L60" s="77">
        <v>4</v>
      </c>
      <c r="M60" s="93">
        <v>2</v>
      </c>
      <c r="N60" s="52">
        <v>0</v>
      </c>
      <c r="O60" s="26"/>
      <c r="P60" s="90"/>
      <c r="Q60" s="90"/>
      <c r="R60" s="90"/>
      <c r="S60" s="90"/>
      <c r="T60" s="26"/>
    </row>
    <row r="62" spans="1:21" ht="20.100000000000001" customHeight="1">
      <c r="A62" s="131" t="s">
        <v>92</v>
      </c>
      <c r="B62" s="131"/>
      <c r="C62" s="131"/>
      <c r="D62" s="131"/>
      <c r="E62" s="131"/>
      <c r="F62" s="131"/>
      <c r="H62" s="131" t="s">
        <v>104</v>
      </c>
      <c r="I62" s="131"/>
      <c r="J62" s="131"/>
      <c r="K62" s="131"/>
      <c r="L62" s="131"/>
      <c r="M62" s="131"/>
    </row>
    <row r="63" spans="1:21" ht="20.100000000000001" customHeight="1">
      <c r="A63" s="113" t="s">
        <v>99</v>
      </c>
      <c r="B63" s="113">
        <f>-D39/D38</f>
        <v>-2.0000000000000004</v>
      </c>
      <c r="C63" s="113"/>
      <c r="D63" s="113">
        <f>-(D60-A60)+A60</f>
        <v>7</v>
      </c>
      <c r="E63" s="115"/>
      <c r="F63" s="115"/>
      <c r="G63" s="26"/>
      <c r="H63" s="113" t="s">
        <v>99</v>
      </c>
      <c r="I63" s="113"/>
      <c r="J63" s="113"/>
      <c r="K63" s="113">
        <f>((D60-A60)*(-C60))/(F60-C60)+A60</f>
        <v>13</v>
      </c>
      <c r="L63" s="115"/>
      <c r="M63" s="115"/>
    </row>
    <row r="64" spans="1:21" ht="20.100000000000001" customHeight="1">
      <c r="A64" s="113" t="s">
        <v>93</v>
      </c>
      <c r="B64" s="113">
        <v>0</v>
      </c>
      <c r="C64" s="113"/>
      <c r="D64" s="113">
        <v>0</v>
      </c>
      <c r="E64" s="115"/>
      <c r="F64" s="115"/>
      <c r="G64" s="26"/>
      <c r="H64" s="113" t="s">
        <v>93</v>
      </c>
      <c r="I64" s="113"/>
      <c r="J64" s="113"/>
      <c r="K64" s="113"/>
      <c r="L64" s="115"/>
      <c r="M64" s="115"/>
    </row>
    <row r="65" spans="1:13" ht="20.100000000000001" customHeight="1">
      <c r="A65" s="113" t="s">
        <v>100</v>
      </c>
      <c r="B65" s="113">
        <f>((B63+B10)*D14)/B11-D13</f>
        <v>-4.0000000000000009</v>
      </c>
      <c r="C65" s="113"/>
      <c r="D65" s="113">
        <f>((B63-A60)*(F60-C60))/(D60-A60)+C60</f>
        <v>7.5</v>
      </c>
      <c r="E65" s="115"/>
      <c r="F65" s="115"/>
      <c r="G65" s="26"/>
      <c r="H65" s="113" t="s">
        <v>100</v>
      </c>
      <c r="I65" s="113">
        <v>0</v>
      </c>
      <c r="J65" s="113"/>
      <c r="K65" s="113">
        <v>0</v>
      </c>
      <c r="L65" s="115"/>
      <c r="M65" s="115"/>
    </row>
    <row r="66" spans="1:13" ht="20.100000000000001" customHeight="1">
      <c r="A66" s="115"/>
      <c r="B66" s="115"/>
      <c r="C66" s="115"/>
      <c r="D66" s="115"/>
      <c r="E66" s="115"/>
      <c r="F66" s="115"/>
      <c r="G66" s="26"/>
    </row>
    <row r="67" spans="1:13" ht="20.100000000000001" customHeight="1">
      <c r="A67" s="115"/>
      <c r="B67" s="115"/>
      <c r="C67" s="115"/>
      <c r="D67" s="115"/>
      <c r="E67" s="115"/>
      <c r="F67" s="115"/>
      <c r="G67" s="26"/>
    </row>
    <row r="68" spans="1:13" ht="20.100000000000001" customHeight="1">
      <c r="A68" s="115"/>
      <c r="B68" s="115"/>
      <c r="C68" s="115"/>
      <c r="D68" s="115"/>
      <c r="E68" s="115"/>
      <c r="F68" s="115"/>
      <c r="G68" s="26"/>
    </row>
    <row r="69" spans="1:13" ht="20.100000000000001" customHeight="1">
      <c r="A69" s="112"/>
      <c r="B69" s="112"/>
      <c r="C69" s="112"/>
      <c r="D69" s="112"/>
      <c r="E69" s="115"/>
      <c r="F69" s="115"/>
      <c r="G69" s="26"/>
    </row>
    <row r="70" spans="1:13" ht="20.100000000000001" customHeight="1">
      <c r="A70" s="112"/>
      <c r="B70" s="112"/>
      <c r="C70" s="112"/>
      <c r="D70" s="112"/>
      <c r="E70" s="112"/>
      <c r="F70" s="112"/>
    </row>
    <row r="71" spans="1:13" ht="20.100000000000001" customHeight="1">
      <c r="A71" s="112"/>
      <c r="B71" s="112"/>
      <c r="C71" s="112"/>
      <c r="D71" s="112"/>
      <c r="E71" s="112"/>
      <c r="F71" s="112"/>
    </row>
    <row r="72" spans="1:13" ht="20.100000000000001" customHeight="1">
      <c r="A72" s="112"/>
      <c r="B72" s="112"/>
      <c r="C72" s="112"/>
      <c r="D72" s="112"/>
      <c r="E72" s="112"/>
      <c r="F72" s="112"/>
    </row>
    <row r="73" spans="1:13" ht="20.100000000000001" customHeight="1">
      <c r="A73" s="112"/>
      <c r="B73" s="112"/>
      <c r="C73" s="112"/>
      <c r="D73" s="112"/>
      <c r="E73" s="112"/>
      <c r="F73" s="112"/>
    </row>
    <row r="74" spans="1:13" ht="20.100000000000001" customHeight="1">
      <c r="A74" s="112"/>
      <c r="B74" s="112"/>
      <c r="C74" s="112"/>
      <c r="D74" s="112"/>
      <c r="E74" s="112"/>
      <c r="F74" s="112"/>
    </row>
    <row r="75" spans="1:13" ht="20.100000000000001" customHeight="1">
      <c r="A75" s="112"/>
      <c r="B75" s="112"/>
      <c r="C75" s="112"/>
      <c r="D75" s="112"/>
      <c r="E75" s="112"/>
      <c r="F75" s="112"/>
    </row>
    <row r="76" spans="1:13" ht="20.100000000000001" customHeight="1">
      <c r="A76" s="112"/>
      <c r="B76" s="112"/>
      <c r="C76" s="112"/>
      <c r="D76" s="112"/>
      <c r="E76" s="112"/>
      <c r="F76" s="112"/>
    </row>
    <row r="77" spans="1:13" ht="20.100000000000001" customHeight="1">
      <c r="A77" s="112"/>
      <c r="B77" s="112"/>
      <c r="C77" s="112"/>
      <c r="D77" s="112"/>
      <c r="E77" s="112"/>
      <c r="F77" s="112"/>
    </row>
    <row r="78" spans="1:13" ht="20.100000000000001" customHeight="1">
      <c r="A78" s="112"/>
      <c r="B78" s="112"/>
      <c r="C78" s="112"/>
      <c r="D78" s="112"/>
      <c r="E78" s="112"/>
      <c r="F78" s="112"/>
    </row>
  </sheetData>
  <mergeCells count="41">
    <mergeCell ref="I41:J41"/>
    <mergeCell ref="M41:N41"/>
    <mergeCell ref="A62:F62"/>
    <mergeCell ref="M3:O3"/>
    <mergeCell ref="M7:O7"/>
    <mergeCell ref="A7:D7"/>
    <mergeCell ref="H7:K7"/>
    <mergeCell ref="I3:K3"/>
    <mergeCell ref="H62:M62"/>
    <mergeCell ref="U13:W13"/>
    <mergeCell ref="M11:P11"/>
    <mergeCell ref="A30:B30"/>
    <mergeCell ref="E35:F35"/>
    <mergeCell ref="G34:G35"/>
    <mergeCell ref="H35:I35"/>
    <mergeCell ref="A29:B29"/>
    <mergeCell ref="F21:H21"/>
    <mergeCell ref="A20:E20"/>
    <mergeCell ref="A25:B25"/>
    <mergeCell ref="A26:B26"/>
    <mergeCell ref="A27:B27"/>
    <mergeCell ref="A28:B28"/>
    <mergeCell ref="F31:G31"/>
    <mergeCell ref="J19:L19"/>
    <mergeCell ref="R18:S18"/>
    <mergeCell ref="R19:S19"/>
    <mergeCell ref="R58:S58"/>
    <mergeCell ref="A58:C58"/>
    <mergeCell ref="D58:F58"/>
    <mergeCell ref="P54:Q54"/>
    <mergeCell ref="P58:Q58"/>
    <mergeCell ref="A54:B54"/>
    <mergeCell ref="F38:G38"/>
    <mergeCell ref="C37:D37"/>
    <mergeCell ref="A31:B31"/>
    <mergeCell ref="A48:D48"/>
    <mergeCell ref="A45:D45"/>
    <mergeCell ref="A40:C40"/>
    <mergeCell ref="Q41:R41"/>
    <mergeCell ref="A44:D44"/>
    <mergeCell ref="C41:G41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3" sqref="D2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2014-06-15T14:16:16Z</dcterms:created>
  <dcterms:modified xsi:type="dcterms:W3CDTF">2015-06-13T22:11:10Z</dcterms:modified>
</cp:coreProperties>
</file>